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105" yWindow="-15" windowWidth="11910" windowHeight="10155" firstSheet="7" activeTab="16"/>
  </bookViews>
  <sheets>
    <sheet name="dolnośląskie" sheetId="1" r:id="rId1"/>
    <sheet name="kujawsko-pomorskie" sheetId="2" r:id="rId2"/>
    <sheet name="lubelskie" sheetId="3" r:id="rId3"/>
    <sheet name="lubuskie" sheetId="4" r:id="rId4"/>
    <sheet name="łódzkie" sheetId="5" r:id="rId5"/>
    <sheet name="małopolskie" sheetId="6" r:id="rId6"/>
    <sheet name="mazowieckie" sheetId="7" r:id="rId7"/>
    <sheet name="opolskie" sheetId="8" r:id="rId8"/>
    <sheet name="podkarpackie" sheetId="9" r:id="rId9"/>
    <sheet name="podlaskie" sheetId="10" r:id="rId10"/>
    <sheet name="pomorskie" sheetId="11" r:id="rId11"/>
    <sheet name="śląskie" sheetId="12" r:id="rId12"/>
    <sheet name="świętokrzyskie" sheetId="13" r:id="rId13"/>
    <sheet name="warmińsko-mazurskie" sheetId="14" r:id="rId14"/>
    <sheet name="wielkopolskie" sheetId="15" r:id="rId15"/>
    <sheet name="zachodniopomorskie" sheetId="16" r:id="rId16"/>
    <sheet name="Budżet" sheetId="33" r:id="rId17"/>
  </sheets>
  <definedNames>
    <definedName name="_xlnm._FilterDatabase" localSheetId="2" hidden="1">lubelskie!$A$4:$P$64</definedName>
    <definedName name="_xlnm._FilterDatabase" localSheetId="3" hidden="1">lubuskie!$A$4:$P$43</definedName>
    <definedName name="_xlnm._FilterDatabase" localSheetId="4" hidden="1">łódzkie!$A$4:$P$25</definedName>
    <definedName name="_xlnm._FilterDatabase" localSheetId="5" hidden="1">małopolskie!$A$4:$P$23</definedName>
    <definedName name="_xlnm._FilterDatabase" localSheetId="6" hidden="1">mazowieckie!$A$4:$P$135</definedName>
    <definedName name="_xlnm._FilterDatabase" localSheetId="7" hidden="1">opolskie!$A$4:$P$51</definedName>
    <definedName name="_xlnm._FilterDatabase" localSheetId="8" hidden="1">podkarpackie!$A$4:$P$36</definedName>
    <definedName name="_xlnm._FilterDatabase" localSheetId="9" hidden="1">podlaskie!$A$3:$P$63</definedName>
    <definedName name="_xlnm._FilterDatabase" localSheetId="10" hidden="1">pomorskie!$A$4:$P$54</definedName>
    <definedName name="_xlnm._FilterDatabase" localSheetId="14" hidden="1">wielkopolskie!$A$4:$R$118</definedName>
    <definedName name="_xlnm._FilterDatabase" localSheetId="15" hidden="1">zachodniopomorskie!$A$4:$P$131</definedName>
  </definedNames>
  <calcPr calcId="145621"/>
</workbook>
</file>

<file path=xl/calcChain.xml><?xml version="1.0" encoding="utf-8"?>
<calcChain xmlns="http://schemas.openxmlformats.org/spreadsheetml/2006/main">
  <c r="G46" i="2" l="1"/>
  <c r="G33" i="13" l="1"/>
  <c r="G34" i="13"/>
  <c r="G35" i="13" s="1"/>
  <c r="J135" i="16" l="1"/>
  <c r="G134" i="16"/>
  <c r="J30" i="5" l="1"/>
  <c r="G133" i="16"/>
  <c r="J123" i="15"/>
  <c r="G122" i="15"/>
  <c r="G121" i="15"/>
  <c r="J50" i="14"/>
  <c r="G49" i="14"/>
  <c r="G48" i="14"/>
  <c r="J35" i="13"/>
  <c r="J40" i="12"/>
  <c r="G39" i="12"/>
  <c r="G38" i="12"/>
  <c r="G40" i="12" s="1"/>
  <c r="J59" i="11"/>
  <c r="G58" i="11"/>
  <c r="G57" i="11"/>
  <c r="J68" i="10"/>
  <c r="G67" i="10"/>
  <c r="G66" i="10"/>
  <c r="G123" i="15" l="1"/>
  <c r="B19" i="33" s="1"/>
  <c r="G50" i="14"/>
  <c r="B17" i="33"/>
  <c r="G59" i="11"/>
  <c r="B15" i="33" s="1"/>
  <c r="B16" i="33"/>
  <c r="G68" i="10"/>
  <c r="B14" i="33" s="1"/>
  <c r="G135" i="16"/>
  <c r="B20" i="33" s="1"/>
  <c r="J41" i="9"/>
  <c r="G39" i="9"/>
  <c r="G40" i="9"/>
  <c r="J55" i="8"/>
  <c r="G54" i="8"/>
  <c r="G53" i="8"/>
  <c r="B18" i="33" l="1"/>
  <c r="G55" i="8"/>
  <c r="B12" i="33" s="1"/>
  <c r="G41" i="9"/>
  <c r="B13" i="33" s="1"/>
  <c r="J139" i="7"/>
  <c r="G138" i="7"/>
  <c r="G137" i="7"/>
  <c r="J28" i="6"/>
  <c r="G27" i="6"/>
  <c r="G139" i="7" l="1"/>
  <c r="B11" i="33" s="1"/>
  <c r="G29" i="5"/>
  <c r="G28" i="5"/>
  <c r="J48" i="4"/>
  <c r="G47" i="4"/>
  <c r="G46" i="4"/>
  <c r="J69" i="3"/>
  <c r="G68" i="3"/>
  <c r="G67" i="3"/>
  <c r="J47" i="2"/>
  <c r="G45" i="2"/>
  <c r="J76" i="1"/>
  <c r="G75" i="1"/>
  <c r="G74" i="1"/>
  <c r="G47" i="2" l="1"/>
  <c r="B6" i="33" s="1"/>
  <c r="G76" i="1"/>
  <c r="B5" i="33" s="1"/>
  <c r="G69" i="3"/>
  <c r="B7" i="33" s="1"/>
  <c r="G30" i="5"/>
  <c r="B9" i="33" s="1"/>
  <c r="G48" i="4"/>
  <c r="B8" i="33" s="1"/>
  <c r="M52" i="11" l="1"/>
  <c r="L47" i="16" l="1"/>
  <c r="M43" i="16"/>
  <c r="L43" i="16"/>
  <c r="K43" i="16"/>
  <c r="J43" i="16"/>
  <c r="I43" i="16"/>
  <c r="H43" i="16"/>
  <c r="G43" i="16"/>
  <c r="D43" i="16"/>
  <c r="C43" i="16"/>
  <c r="B43" i="16"/>
  <c r="M186" i="7" l="1"/>
  <c r="M180" i="7"/>
  <c r="M179" i="7"/>
  <c r="M175" i="7"/>
  <c r="M174" i="7"/>
  <c r="M172" i="7"/>
  <c r="M167" i="7"/>
  <c r="M154" i="7"/>
  <c r="M152" i="7"/>
  <c r="M147" i="7"/>
  <c r="M119" i="7"/>
  <c r="M118" i="7"/>
  <c r="M116" i="7"/>
  <c r="M113" i="7"/>
  <c r="M110" i="7"/>
  <c r="M94" i="7"/>
  <c r="M82" i="7"/>
  <c r="M76" i="7"/>
  <c r="M68" i="7"/>
  <c r="M64" i="7"/>
  <c r="M57" i="7"/>
  <c r="M54" i="7"/>
  <c r="M51" i="7"/>
  <c r="M50" i="7"/>
  <c r="M45" i="7"/>
  <c r="M31" i="7"/>
  <c r="M22" i="7"/>
  <c r="M15" i="7"/>
  <c r="N7" i="6" l="1"/>
  <c r="G26" i="6" s="1"/>
  <c r="G28" i="6" s="1"/>
  <c r="B10" i="33" s="1"/>
</calcChain>
</file>

<file path=xl/sharedStrings.xml><?xml version="1.0" encoding="utf-8"?>
<sst xmlns="http://schemas.openxmlformats.org/spreadsheetml/2006/main" count="8661" uniqueCount="4094">
  <si>
    <t>Dwuletni plan operacyjny KSOW na lata 2016-2017 dla województwa dolnośląskiego</t>
  </si>
  <si>
    <t>L.p.</t>
  </si>
  <si>
    <t>Działanie KSOW</t>
  </si>
  <si>
    <t>Cel KSOW</t>
  </si>
  <si>
    <t>Priorytet</t>
  </si>
  <si>
    <t>Wnioskodawca</t>
  </si>
  <si>
    <t>Temat/nazwa operacji</t>
  </si>
  <si>
    <t xml:space="preserve">Cel realizacji operacji </t>
  </si>
  <si>
    <t>Forma realizacji operacji</t>
  </si>
  <si>
    <t>Grupy docelowe</t>
  </si>
  <si>
    <t>Harmonogram 
/ termin realizacji</t>
  </si>
  <si>
    <t>Wskaźniki monitorowania realizacji operacji</t>
  </si>
  <si>
    <t>Budżet brutto (w zł)</t>
  </si>
  <si>
    <t>Siedziba wnioskodawcy</t>
  </si>
  <si>
    <t>Liczba punktów</t>
  </si>
  <si>
    <t>Wskaźnik</t>
  </si>
  <si>
    <t>Jednostka</t>
  </si>
  <si>
    <t>1, 2, 3, 4, 5</t>
  </si>
  <si>
    <t>I, II, V</t>
  </si>
  <si>
    <t>Urząd Marszałkowski Województwa Dolnośląskiego</t>
  </si>
  <si>
    <t>Konferencja naukowa pt. "Procesy koncentracji ziemi i kapitału a zrównoważony rozwój obszarów wiejskich na Dolnym Śląsku"</t>
  </si>
  <si>
    <t>transfer wiedzy o najnowszych trendach dotyczących procesów koncentracji ziemi i kapitału w rolnictwie oraz w jego otoczeniu w kontekście zrównoważonego rozwoju na obszarach wiejskich. Transfer ten może przyczynić się do poprawy konkurencyjności i rentowności w sektorze rolno-spożywczym i leśnym, przy jednoczesnym poszanowaniu zasad zrównoważonego rozwoju</t>
  </si>
  <si>
    <t>organizacja konferencji</t>
  </si>
  <si>
    <t>Środowisko akademickie, samorządowcy, lokalni liderzy Odnowy Dolnośląskiej Wsi, LGD, przedsiębiorcy, rolnicy i leśnicy, członkowie klastrów.</t>
  </si>
  <si>
    <t>I półrocze</t>
  </si>
  <si>
    <t xml:space="preserve"> -</t>
  </si>
  <si>
    <t>liczba konferencji, spotkań, seminariów</t>
  </si>
  <si>
    <t>1</t>
  </si>
  <si>
    <t>Wrocław</t>
  </si>
  <si>
    <t>n/d</t>
  </si>
  <si>
    <t xml:space="preserve">II półrocze </t>
  </si>
  <si>
    <t>II, VI</t>
  </si>
  <si>
    <t>Targi Naturalnej Żywności Natura Food w Łodzi</t>
  </si>
  <si>
    <t>promocja regionalnej, tradycyjnej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</si>
  <si>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 xml:space="preserve">wynajęcie powierzchni wystawienniczej z zabudową na potrzeby wystawców, </t>
  </si>
  <si>
    <t xml:space="preserve">osoby zainteresowane żywnością regionalną, ekologiczną, rękodziełem </t>
  </si>
  <si>
    <t>II półrocze</t>
  </si>
  <si>
    <t>liczba targów, wystaw, jarmarków, festynów, dożynek</t>
  </si>
  <si>
    <t>liczba wystawców</t>
  </si>
  <si>
    <t>8</t>
  </si>
  <si>
    <t>Targi Smaki Regionów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</si>
  <si>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</si>
  <si>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wynajęcie powierzchni wystawienniczej z zabudową na potrzeby wystawców</t>
  </si>
  <si>
    <t>osoby zainteresowane żywnością regionalną, ekologiczną,  rękodziełem</t>
  </si>
  <si>
    <t>Targi Grüne Woche 2016 w Berlinie</t>
  </si>
  <si>
    <t xml:space="preserve">I półrocze </t>
  </si>
  <si>
    <t>6</t>
  </si>
  <si>
    <t>Międzynarodowe Targi Turystyki Wiejskiej i Agroturystyki Agrotravel w Kielcach</t>
  </si>
  <si>
    <t>osoby zainteresowane żywnością regionalną, ekologiczną, rękodziełem, agroturystyką</t>
  </si>
  <si>
    <t>10</t>
  </si>
  <si>
    <t>I</t>
  </si>
  <si>
    <t>Składka członkowska w Europejskim Stowarzyszeniu Rozwoju Obszarów Wiejskich i Odnowy Wsi ARGE</t>
  </si>
  <si>
    <t>członkostwo Województwa Dolnośląskiego w Stowarzyszeniu ARGE</t>
  </si>
  <si>
    <t>opłacenie składki członkowskiej</t>
  </si>
  <si>
    <t>podmioty zaangażowane w rozwój obszarów wiejskich w Unii Europejskiej</t>
  </si>
  <si>
    <t>liczba składek w organizacjach międzynarodowych</t>
  </si>
  <si>
    <t>Składka członkowska w Europejskiej Sieci Regionalnego Dziedzictwa Kulinarnego</t>
  </si>
  <si>
    <t>członkostwo Województwa Dolnośląskiego w ESRDK</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</si>
  <si>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</si>
  <si>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</si>
  <si>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t>
  </si>
  <si>
    <t>wynajęcie hali namiotowej, nagrody finansowe dla laureatów</t>
  </si>
  <si>
    <t>przedstawiciele grup odnowy wsi, liderzy wiejscy, przedstawiciele samorządów gminnych</t>
  </si>
  <si>
    <t>liczba konkursów</t>
  </si>
  <si>
    <t>liczba nagród finansowych dla laureatów konkursu</t>
  </si>
  <si>
    <t>20</t>
  </si>
  <si>
    <t>liczba uczestników konkursów</t>
  </si>
  <si>
    <t>600</t>
  </si>
  <si>
    <t>4, 5</t>
  </si>
  <si>
    <t>Uniwersytet Przyrodniczy we Wrocławiu</t>
  </si>
  <si>
    <t>Organizacja konferencji i warsztatów pod nazwą: "Agrotechniczne aspekty uprawy winorośli i jakości wina w Polsce" Winnica-Technologia-Enologia-Zdrowie</t>
  </si>
  <si>
    <t xml:space="preserve">ułatwienie wymiany wiedzy pomiędzy podmiotami uczestniczącymi w rozwoju obszarów wiejskich, na linii producent – uczelnia – doświadczeni eksperci. </t>
  </si>
  <si>
    <t>organizacja konferencji i warsztatów</t>
  </si>
  <si>
    <t>producenci wina, właściciele winnic, naukowcy zajmujący się tematyką konferencji</t>
  </si>
  <si>
    <t>I-II półrocze</t>
  </si>
  <si>
    <t>liczba uczestników konferencji, spotkań, seminariów</t>
  </si>
  <si>
    <t>80</t>
  </si>
  <si>
    <t xml:space="preserve">liczba wydanych broszur, artykułów, publikacji itp. </t>
  </si>
  <si>
    <t>200</t>
  </si>
  <si>
    <t>5</t>
  </si>
  <si>
    <t>1, 4, 5</t>
  </si>
  <si>
    <t>I, III, V</t>
  </si>
  <si>
    <t>TVP S.A. o. we Wrocławiu</t>
  </si>
  <si>
    <t>Realizacja audycji telewizyjnej pt. "Zrób to ze smakiem"</t>
  </si>
  <si>
    <t xml:space="preserve">promocja rodzinnej i lokalnej produkcji rolnej, przetwórstwa, rękodzieła i drobnej wytwórczości; wymiana wiedzy i rozpowszechnianie rezultatów działań. Kreowanie pomysłów na działalność rolniczą i wokół rolnictwa, aktywizacja mieszkańców na rzecz podejmowania inicjatyw służących rozwojowi wsi; Rozpowszechnienie informacji o systemie bezpośredniej sprzedaży produktów rolnych od wytwórców; Powrót do rolnictwa ekologicznego oraz tradycyjnego sposobu wytwarzania żywności. Promocja produktów regionalnych i kultury regionalnej; Wspieranie przedsiębiorczości lokalnej, tworzenie łańcucha lokalnej wymiany żywnościowej. Ekologiczny system uprawy i hodowli zwierząt. Wzmocnienie potencjału turystycznego województwa dolnośląskiego.
</t>
  </si>
  <si>
    <t>produkcja i emisja audycji telewizyjnej</t>
  </si>
  <si>
    <t>mieszkańcy obszarów wiejskich, osoby zainteresowane przedsiębiorczością na wsi, produktami regionalnymi, tradycyjnymi, ekologicznymi</t>
  </si>
  <si>
    <t>liczba odcinków audycji telewizyjnej</t>
  </si>
  <si>
    <t>1, 5</t>
  </si>
  <si>
    <t>III, VI</t>
  </si>
  <si>
    <t>Dolnośląski Ośrodek Doradztwa Rolniczego we Wrocławiu</t>
  </si>
  <si>
    <t>Prezentacje wojewódzkie "Tradycyjnych Stołów  Wielkanocnych, Palm i Pisanek"</t>
  </si>
  <si>
    <t>zaktywizowanie mieszkańców obszarów wiejskich do współpracy i budowania partnerskich relacji.</t>
  </si>
  <si>
    <t>organizacja prezentacji</t>
  </si>
  <si>
    <t>członkinie Kół Gospodyń Wiejskich</t>
  </si>
  <si>
    <t>26</t>
  </si>
  <si>
    <t>liczba upominków/nagród dla uczestników</t>
  </si>
  <si>
    <t>32</t>
  </si>
  <si>
    <t>Prezentacje wojewódzkie "Tradycyjnych Stołów Wigilijnych  - Dolny Śląsk 2016"</t>
  </si>
  <si>
    <t>III</t>
  </si>
  <si>
    <t xml:space="preserve">DARY JESIENI - Dolnośląskie Święto Owoców i Warzyw </t>
  </si>
  <si>
    <t>promocja dolnośląskiego rolnictwa, ze szczególnym uwzględnieniem gospodarstw sadowniczych i warzywniczych oraz lokalnych przetwórców z branży owocowo- warzywnej, propagowanie zdrowego stylu życia  w oparciu o produkty lokalne oraz wspieranie rozwoju produkcji żywności wysokiej jakości dostarczanej w ramach krótkich łańcuchów sprzedaży; dostarczenie konsumentom wiedzy o wartości i znaczeniu diety bogatej w owoce i warzywa oraz o korzyściach wynikających z zaopatrywania się w żywność od lokalnych dostawców, niskoprzetworzoną wolną od sztucznych dodatków i konserwantów</t>
  </si>
  <si>
    <t>organizacja prezentacji plenerowej</t>
  </si>
  <si>
    <t>producenci  i przetwórcy warzyw, owoców, materiału szkółkarskiego, mieszkańcy woj. dolnośląskiego</t>
  </si>
  <si>
    <t>45</t>
  </si>
  <si>
    <t xml:space="preserve">liczba wydanych broszur, artykułów, publikacji </t>
  </si>
  <si>
    <t>3205</t>
  </si>
  <si>
    <t>3, 5</t>
  </si>
  <si>
    <t xml:space="preserve">Organizacja obchodów 150-lecia KGW w regionach obejmujących 4 oddziały ZRKiOR na Dolnym Śląsku </t>
  </si>
  <si>
    <t>promocja polskiej wsi wśród mieszkańców aglomeracji miejskich w regionach obejmujących 4 oddziały Krajowego Związku Rolników Kółek i Organizacji Rolniczych na Dolnym Śląsku - Wrocław, Legnica, Świdnica, Jelenia Góra</t>
  </si>
  <si>
    <t>organizacja prezentacji w 4 regionach</t>
  </si>
  <si>
    <t>4</t>
  </si>
  <si>
    <t>806</t>
  </si>
  <si>
    <t>Święto Wina i Sera. Spotkanie Regionów 2016, Wrocław - Pawłowice</t>
  </si>
  <si>
    <t>promocja regionalnych wyrobów serowarskich oraz winiarskich, a także edukacja społeczna – wskazanie wpływu produktów regionalnych i tradycyjnych na szeroko rozumiane aspekty zdrowotne oraz ich znaczenie ekonomiczne dla regionu</t>
  </si>
  <si>
    <t>producenci serów/wina, mieszkańcy Wrocławia</t>
  </si>
  <si>
    <t>27</t>
  </si>
  <si>
    <t>500</t>
  </si>
  <si>
    <t>liczba działań promocyjnych w mediach (obsługa radiowa w drugim dniu wydarzenia)</t>
  </si>
  <si>
    <t>liczba szkoleń, warsztatów</t>
  </si>
  <si>
    <t>liczba uczestników szkoleń, warsztatów</t>
  </si>
  <si>
    <t>50</t>
  </si>
  <si>
    <t xml:space="preserve">Święto Mleka w Kamiennej Górze </t>
  </si>
  <si>
    <t>promowanie regionalnych produktów, głównie mlecznych na terenie powiatu kamiennogórskiego, promocja dolnośląskiego rolnictwa, propagowanie zdrowego stylu życia oraz aktywizacja mieszkańców wsi do działań związanych z rozwojem obszarów wiejskich. Wspieranie organizacji łańcucha żywnościowego w przetwarzaniem i wprowadzaniem do obrotu produktów rolnych</t>
  </si>
  <si>
    <t>producenci rolni, firmy branżowe, mieszkańcy powiatu kamiennogórskiego</t>
  </si>
  <si>
    <t>406</t>
  </si>
  <si>
    <t>3, 4</t>
  </si>
  <si>
    <t>Organizacja 40 edycji Olimpiady Wiedzy i Umiejętności Rolniczych na Uniwersytecie Przyrodniczym we Wrocławiu</t>
  </si>
  <si>
    <t>promowanie wśród młodzieży województwa dolnośląskiego i opolskiego zainteresowań z obszaru rolnictwa oraz popularyzacja i pogłębianie wiedzy teoretycznej i umiejętności praktycznych z tego zakresu</t>
  </si>
  <si>
    <t>organizacja olimpiady</t>
  </si>
  <si>
    <t>uczniowie klas przedmaturalnych i maturalnych ponadgimnazjalnych szkół rolniczych z terenu woj. dolnośląskiego i opolskiego</t>
  </si>
  <si>
    <t>Liczba uczestników konferencji, spotkań, seminariów</t>
  </si>
  <si>
    <t>liczba nagród dla laureatów</t>
  </si>
  <si>
    <t>30</t>
  </si>
  <si>
    <t>I, VI</t>
  </si>
  <si>
    <t>Polsko-Czeskie Towarzystwo Naukowe</t>
  </si>
  <si>
    <t>Działalność międzynarodowej sieci "muzeów domowych" (ze szczególnym uwzględnieniem segmentu dolnośląskiego) jako czynnika kulturalnego i społeczno-gospodarczego rozwoju obszarów wiejskich.</t>
  </si>
  <si>
    <t xml:space="preserve">rejestracja, dokumentacja naukowe opracowywanie i popularyzacja prywatnych zbiorów pamiątek i zabytków jako specyficznej formy dziedzictwa kulturowego wsi Dolnego Śląska, pogranicza polsko-czeskiego i zagranicznych regionów partnerskich oraz wykorzystanie tych działań dla rozwoju kulturalnego i gospodarczo-społecznego obszarów wiejskich.                                                         </t>
  </si>
  <si>
    <t>organizacja konferencji/warsztatów</t>
  </si>
  <si>
    <t>organizatorzy muzeów domowych z Polski, Ukrainy, Czech, Litwy, eksperci-konsultanci zajmujący się tematyką muzeów domowych</t>
  </si>
  <si>
    <t>1000</t>
  </si>
  <si>
    <t>15</t>
  </si>
  <si>
    <t>Fundacja Wspierania Rozwoju Lokalnego "Moja Przestrzeń"</t>
  </si>
  <si>
    <t>Animatorzy Lokalni Dolnego Śląska</t>
  </si>
  <si>
    <t>zwiększenie wiedzy i umiejętności w obszarze animacji lokalnej i aktywizacji mieszkańców oraz wymiana doświadczeń LGD w zakresie dobrych praktyk dotyczących zarządzania i wdrażania LSR wśród 70 osób z terenu Dolnego Śląska</t>
  </si>
  <si>
    <t>organizacja warsztatów/konferencji</t>
  </si>
  <si>
    <t>przedstawiciele dolnośląskich LGD</t>
  </si>
  <si>
    <t xml:space="preserve">Festyn „Dolnośląska wieś zaprasza 2016” </t>
  </si>
  <si>
    <t xml:space="preserve">wzmacnianie potencjału turystycznego obszarów wiejskich Dolnego Śląska, promocja produktów regionalnych, tradycyjnych oraz rękodzieła. </t>
  </si>
  <si>
    <t>mieszkańcy aglomeracji wrocławskiej</t>
  </si>
  <si>
    <t>60</t>
  </si>
  <si>
    <t xml:space="preserve">Konkurs wojewódzki "Nasze Kulinarne Dziedzictwo - Smaki Regionów" </t>
  </si>
  <si>
    <t>promocja produktów regionalnych i tradycyjnych z Dolnego Śląska oraz zaktywizowanie mieszkańców obszarów wiejskich do podejmowania działań na rzecz rozwoju rynków produktów regionalnych i tradycyjnych.</t>
  </si>
  <si>
    <t>organizacja podsumowania konkursu</t>
  </si>
  <si>
    <t>producenci produktów regionalnych, tradycyjnych, przetwórcy, rolnicy, właściciele gosp. agroturystycznych, LGD, KGW</t>
  </si>
  <si>
    <t xml:space="preserve">liczba konkursów </t>
  </si>
  <si>
    <t xml:space="preserve"> liczba nagród dla laureatów i wyróżnionych</t>
  </si>
  <si>
    <t>22</t>
  </si>
  <si>
    <t xml:space="preserve"> liczba wystawców</t>
  </si>
  <si>
    <t>II, III</t>
  </si>
  <si>
    <t xml:space="preserve">XXI Regionalna Wystawa Zwierząt Hodowlanych w Piotrowicach </t>
  </si>
  <si>
    <t xml:space="preserve">inicjowanie i promowanie osiągnięć w hodowli zwierząt oraz prezentowanie najnowszych technologii. </t>
  </si>
  <si>
    <t>organizacja wystawy</t>
  </si>
  <si>
    <t>hodowcy bydła, trzody chlewnej, koni, owiec, kóz , królików, mieszkańcy Dolnego Śląska, przedstawiciele instytucji działających na rzecz hodowców</t>
  </si>
  <si>
    <t>liczba upominków dla laureatów</t>
  </si>
  <si>
    <t>90</t>
  </si>
  <si>
    <t xml:space="preserve">Dolnośląski Dzień Pszczelarza </t>
  </si>
  <si>
    <t xml:space="preserve">promocja dolnośląskiej wsi - w szczególności produkcji dolnośląskich miodów regionalnych i lokalnych, produktów pszczelich – jak również wspieranie organizacji łańcucha żywnościowego w tym przetwarzania i wprowadzania do obrotu produktów rolnych. </t>
  </si>
  <si>
    <t>pszczelarze zrzeszeni w 4 dolnośląskich związkach pszczelarzy</t>
  </si>
  <si>
    <t>Budżet operacji własnych</t>
  </si>
  <si>
    <t>Budżet operacji partnerów KSOW</t>
  </si>
  <si>
    <t>liczba operacji własnych</t>
  </si>
  <si>
    <t>SUMA</t>
  </si>
  <si>
    <t>liczba operacji partnerów KSOW</t>
  </si>
  <si>
    <t>suma operacji</t>
  </si>
  <si>
    <t>Lista rezerwowa</t>
  </si>
  <si>
    <t>II, III, IV, V, VI</t>
  </si>
  <si>
    <t>TVP S.A o. we Wrocławiu</t>
  </si>
  <si>
    <t>Realizacja audycji telewizyjnej pt. "Mieszkam na wsi" - TVP Wrocław</t>
  </si>
  <si>
    <t>Promowanie dziedzictwa kulturalnego, kulinarnego i lokalnej tradycji; Budowanie partnerskich relacji w społecznościach lokalnych; Wymiana wiedzy między podmiotami uczestniczącymi w rozwoju obszarów wiejskich; Promocja wszelkich form turystyki wiejskiej; Promocja postaw ekologicznych; Aktywizacja mieszkańców i różnorodnych form zrzeszania się; Podnoszenie kompetencji liderów wsi; Przeciwdziałanie wykluczeniu społecznemu i gospodarczemu; Wzmacnianie kapitału społecznego w społecznościach wiejskich przez aktywizację młodzieży</t>
  </si>
  <si>
    <t>mieszkańcy Dolnego Śląska, ze szczególnym uwzględnieniem potencjalnych beneficjentów kwalifikujących się do wsparcia w ramach PROW</t>
  </si>
  <si>
    <t>Forum Aktywności Lokalnej</t>
  </si>
  <si>
    <t>Działanie 10. Organizacja i udział w targach, wystawach tematycznych na rzecz prezentacji osiągnięć i promocji polskiej wsi w kraju i za granicą.</t>
  </si>
  <si>
    <t>Wsparcie rentowności i konkurencyjności wytwórców lokalnych produktów w tym lokalnych, dolnośląskich  producentów organicznej żywności poprzez promocję ich wyrobów podczas międzynarodowych targów SANA 2016 we Włoszech w okresie 7-10 września 2016 roku</t>
  </si>
  <si>
    <t>organizacja wyjazdu na targi produktów ekologicznych</t>
  </si>
  <si>
    <t>uczestnicy wyjazdu na targi SANA</t>
  </si>
  <si>
    <t>Wałbrzych</t>
  </si>
  <si>
    <t>3, 4, 5</t>
  </si>
  <si>
    <t>II, III, V</t>
  </si>
  <si>
    <t>XXIX Kiermasz Ekologiczny w Jeleniej Górze - ogłoszenie wyników konkursu na najlepsze gospodarstwo ekologiczne na Dolnym Śląsku</t>
  </si>
  <si>
    <t xml:space="preserve">promocja rolnictwa ekologicznego, produktów ekologicznych, tradycyjnych, lokalnych i regionalnych, dobrej polskiej żywności oraz zdrowego stylu życia 
a tym samym jest promocją zrównoważonego rozwoju obszarów wiejskich; zwiększenie rentowności gospodarstw poprzez organizację sprzedaży i przetwórstwa wytwarzanych produktów oraz stworzenie stałego łańcucha żywnościowego od producenta do konsumenta z pominięciem zbędnych pośredników.
</t>
  </si>
  <si>
    <t>mieszkańcy Dolnego Śląska, rolnicy ekologiczni, prowadzący gosp. agroturystyczne</t>
  </si>
  <si>
    <t>V</t>
  </si>
  <si>
    <t>Stowarzyszenie Aktywnych Brzeźniczan</t>
  </si>
  <si>
    <t>Warsztaty edukacyjno-aktywizujące - Cisowym szlakiem.</t>
  </si>
  <si>
    <t>promowanie zrównoważonego rozwoju obszarów wiejskich. Warsztaty umożliwią podniesienie świadomości mieszkańców obszarów wiejskich na temat szczególnej roli jaką pełni rezerwat cisów w przestrzeni społeczno-ekonomicznej gminy wiejskiej Bardo</t>
  </si>
  <si>
    <t>organizacja warsztatów</t>
  </si>
  <si>
    <t>mieszkańcy powiatu ząbkowickiego</t>
  </si>
  <si>
    <t>Bardo</t>
  </si>
  <si>
    <t>Dwuletni plan operacyjny KSOW na lata 2016-2017 dla województwa lubuskiego</t>
  </si>
  <si>
    <t>Urząd Marszałkowski Województwa Lubuskiego</t>
  </si>
  <si>
    <t>Promowanie regionalnych producentów żywności, wytwórców produktów lokalnych, lokalnych twórców i artystów, produktów regionalnych, tradycyjnych</t>
  </si>
  <si>
    <t>Ogół społeczeństwa, beneficjenci, potencjalni beneficjenci, instytucje zaangażowane pośrednio we wdrażanie Programu</t>
  </si>
  <si>
    <t>I-IV kwartał</t>
  </si>
  <si>
    <t>-</t>
  </si>
  <si>
    <t>Liczba materiałów promocyjnych</t>
  </si>
  <si>
    <t>ul. Podgórna 7, 65-057 Zielona Góra</t>
  </si>
  <si>
    <t>Zakup i promocja produktów regionalnych podczas imprez</t>
  </si>
  <si>
    <t>Materiały promocyjne, degustacje, stoiska promocyjne</t>
  </si>
  <si>
    <t xml:space="preserve"> liczba przeprowadzonych degustacji</t>
  </si>
  <si>
    <t>Udział Województwa Lubuskiego w wydarzeniach targowo- wystawienniczych o tematyce zw. Z systemami jakości żywności i turystyki wiejskiej oraz rozwojem obszarów wiejskich w kraju i zagranicą-wystawy oraz wyjazdy studyjne w celu uczestnictwa  w targach</t>
  </si>
  <si>
    <t>Promowanie polskich produktów żywnościowych, kultury wiejskiej, dziedzictwa kulturowego oraz nowych technologii. Wymiana doświadczeń, nawiązanie kontaktów i promocja polskich rozwiązań</t>
  </si>
  <si>
    <t>Udział w targach, wyjazdy studyjne</t>
  </si>
  <si>
    <t>Ogół społeczeństwa, beneficjenci, potencjalni beneficjenci, instytucje zaangażowane pośrednio we wdrażanie Programu, producenci żywności, rękodzielnicy</t>
  </si>
  <si>
    <t>I kwartał</t>
  </si>
  <si>
    <t>Liczba targów, wystaw, wyjazdów studyjnych</t>
  </si>
  <si>
    <t>Liczba uczestników targów, wystaw, wyjazdów studyjnych</t>
  </si>
  <si>
    <t>Wiejska Akademia Wiedzy i Innowacji</t>
  </si>
  <si>
    <t>Aktywizacja mieszkańców wsi na rzecz podejmowania inicjatyw związanych z rozwojem wsi</t>
  </si>
  <si>
    <t>Cykl warsztatów, spotkań, wyjazdów studyjnych, konferencji</t>
  </si>
  <si>
    <t>Liczba szkoleń, spotkań, wyjazdów, konferencji</t>
  </si>
  <si>
    <t>Liczba uczestników szkoleń, spotkań, wyjazdów, konferencji</t>
  </si>
  <si>
    <t>Cykl spotkań warsztatowych dotyczących projektu "Tworzenie Sieci Najciekawszych Wsi"</t>
  </si>
  <si>
    <t>Integracja i aktywizacja społeczności wiejskiej, promocja dziedzictwa kulturowego oraz wszelkich form turystyki wiejskiej</t>
  </si>
  <si>
    <t>Cykl spotkań warsztatowych</t>
  </si>
  <si>
    <t>Wójtowie, burmistrzowie, liderzy wiejscy, mieszkańcy zaangażowani w rozwój wsi</t>
  </si>
  <si>
    <t>I- IV kwartał</t>
  </si>
  <si>
    <t>Liczba spotkań</t>
  </si>
  <si>
    <t>Liczba uczestników spotkań</t>
  </si>
  <si>
    <t>Konkurs Najpiękniejsza Wieś Lubuska 2016</t>
  </si>
  <si>
    <t>Integracja i aktywizacja społeczności wiejskiej, promocja dziedzictwa kulturowego oraz produktów regionalnych i agroturystyki</t>
  </si>
  <si>
    <t>Konkurs</t>
  </si>
  <si>
    <t>Ogół społeczeństwa,  instytucje zaangażowane pośrednio we wdrażanie Programu</t>
  </si>
  <si>
    <t>II kwartał</t>
  </si>
  <si>
    <t>Liczba uczestników konkursu</t>
  </si>
  <si>
    <t>Cykl artykułów do czasopisma samorządowego REGION</t>
  </si>
  <si>
    <t>Informowanie społeczeństwa i potencjalnych beneficjentów o polityce rozwoju obszarów wiejskich i o możliwościach finansowania i promowanie KSOW</t>
  </si>
  <si>
    <t>Cykl artykułów</t>
  </si>
  <si>
    <t>Liczba wydanych artykułów</t>
  </si>
  <si>
    <t>Lubuskie Święto Plonów</t>
  </si>
  <si>
    <t>Promowanie regionalnych producentów żywności, wytwórców produktów lokalnych, lokalnych twórców i artystów, produktów regionalnych, tradycyjnych, integracja i aktywizacja społeczności wiejskiej</t>
  </si>
  <si>
    <t>Impreza plenerowa</t>
  </si>
  <si>
    <t xml:space="preserve">III kwartał </t>
  </si>
  <si>
    <t>Liczba uczestników operacji (liczba producentów)</t>
  </si>
  <si>
    <t>Promocja produktów regionalnych poprzez uczestnictwo w Gminnym Święcie Plonów 2016 w Szprotawie</t>
  </si>
  <si>
    <t xml:space="preserve">Ogół społeczeństwa, beneficjenci, instytucje zaangażowane bezpośrednio we wdrażanie Programu, </t>
  </si>
  <si>
    <t>II-III kwartał</t>
  </si>
  <si>
    <t>Liczba uczestników operacji</t>
  </si>
  <si>
    <t>Promocja produktów regionalnych poprzez uczestnictwo w festynie wiejskim w Dzietrzychowicach</t>
  </si>
  <si>
    <t>I-II kwartał</t>
  </si>
  <si>
    <t>Fundacja Muzyki Dawnej - Canor</t>
  </si>
  <si>
    <t>Cykl koncertowy "Przedsionek Raju" edycja V</t>
  </si>
  <si>
    <t>Wykorzystywanie muzyki dawnej jako istotnego instrumentu kształtowania lokalnej tożsamości, wyrównywanie szans w dostępie do kultury, promocji regionu i poszczególnych miejscowości</t>
  </si>
  <si>
    <t>Cykl koncertów</t>
  </si>
  <si>
    <t xml:space="preserve">Mieszkańcy wsi </t>
  </si>
  <si>
    <t xml:space="preserve">I-IV kwartał </t>
  </si>
  <si>
    <t>Liczba koncertów</t>
  </si>
  <si>
    <t>u. Konopnickiej 31, 87 - 100 Toruń</t>
  </si>
  <si>
    <t>Lubuska Izba Rolnicza</t>
  </si>
  <si>
    <t>Innowacyjne rozwiązania stosowane w holenderskim rolnictwie - wyjazd studyjny lubuskich rolników</t>
  </si>
  <si>
    <t>Wymiana doświadczeń oraz wiedzy z zakresu innowacji stosowanych w holenderskim rolnictwie</t>
  </si>
  <si>
    <t>Wyjazd studyjno - szkoleniowy</t>
  </si>
  <si>
    <t>30 producentów rolnych z województwa lubuskiego</t>
  </si>
  <si>
    <t>Liczba uczestników wyjazdu studyjnego</t>
  </si>
  <si>
    <t>ul. Kożuchowska 15 a, 65 - 364 Zielona Góra</t>
  </si>
  <si>
    <t>II</t>
  </si>
  <si>
    <t>Debata Rolna 2016</t>
  </si>
  <si>
    <t>Zapoznanie społeczeństwa obszarów wiejskich z priorytetami i funkcjonowaniem wspólnej polityki rolnej</t>
  </si>
  <si>
    <t>Konferencja</t>
  </si>
  <si>
    <t>Mieszkańcy obszarów wiejskich, rolnicy, uczestnicy grup producenckich, przedstawiciele instytucji pracujących na rzecz  wsi i rolnictwa</t>
  </si>
  <si>
    <t xml:space="preserve">I-II kwartał </t>
  </si>
  <si>
    <t>Liczba uczestników konferencji</t>
  </si>
  <si>
    <t>Stowarzyszenie Lubuski Młody Rolnik</t>
  </si>
  <si>
    <t>III Lubuski Kongres Młodych Rolników</t>
  </si>
  <si>
    <t>Omówienie problemów rozwoju gospodarstw prowadzonych przez młodych rolników</t>
  </si>
  <si>
    <t>Kongres/ konferencja</t>
  </si>
  <si>
    <t>Młodzi producenci rolni województwa lubuskiego oraz przedstawiciele instytucji okołorolniczych</t>
  </si>
  <si>
    <t>ul. Dębowa 9, 65 - 124 Zielona Góra</t>
  </si>
  <si>
    <t>Gminne Centrum Kultury w Niegosławicach z siedzibą w Gościeszowicach</t>
  </si>
  <si>
    <t>"Zmieniamy wieś Gościeszowice i Międzylesie - bo razem łatwiej, weselej, więcej"</t>
  </si>
  <si>
    <t>Aktywizacja mieszkańców na rzecz podejmowania inicjatyw na rzecz rozwoju wsi</t>
  </si>
  <si>
    <t>Szkolenia, konferencja, warsztaty, wyjazdy studyjne, impreza integracyjna, wydanie publikacji</t>
  </si>
  <si>
    <t>Mieszkańcy wsi Gościeszowice i Międzylesie</t>
  </si>
  <si>
    <t xml:space="preserve">I-III kwartał </t>
  </si>
  <si>
    <t>Liczba konferencji, szkoleń, warsztatów, wyjazdów</t>
  </si>
  <si>
    <t>Gościeszowice 90, 67 - 312 Niegosławice</t>
  </si>
  <si>
    <t>Liczba wydanych publikacji</t>
  </si>
  <si>
    <t xml:space="preserve">Lubuski Ośrodek Doradztwa Rolniczego </t>
  </si>
  <si>
    <t>Aktywizacja i integracja społeczności wiejskiej, poprzez organizację Turnieju Wsi "Przeszłość, teraźniejszość i przyszłość wsi lubuskiej"</t>
  </si>
  <si>
    <t>Aktywizacja i integracja społeczności wsi, startujących w turnieju oraz promowanie osiągnięć jej mieszkańców w zakresie dziedzictwa kulturowego i kulinarnego</t>
  </si>
  <si>
    <t>Konkurs w formie turnieju</t>
  </si>
  <si>
    <t>Mieszkańcy wsi województwa lubuskiego</t>
  </si>
  <si>
    <t xml:space="preserve">III-IV kwartał </t>
  </si>
  <si>
    <t>Kalsk 91, 66-100 Sulechów</t>
  </si>
  <si>
    <t>Aktywizacja społeczna i przedsiębiorczość rolników ziemi lubuskiej w zestawieniu z doświadczeniami rolników dolnośląskich - wymiana doświadczeń w ramach wizyty gospodarczej, rozwiązania innowacyjne polskiego rolnictwa</t>
  </si>
  <si>
    <t xml:space="preserve">Wymiana doświadczeń w zakresie prowadzenia intensywnego rolnictwa </t>
  </si>
  <si>
    <t>Liderzy wiejscy, przedsiębiorcy rolni, przedstawiciele instytucji okołorolniczych</t>
  </si>
  <si>
    <t xml:space="preserve">IV kwartał </t>
  </si>
  <si>
    <t>Lubuski Ośrodek Doradztwa Rolniczego</t>
  </si>
  <si>
    <t>Aktywizacja i rozwój gospodarstw rolnych i firm poprzez organizację konkursu: "Agroliga 2016"</t>
  </si>
  <si>
    <t>Planowanie innowacji w rolnictwie, produkcji żywności i w leśnictwie.</t>
  </si>
  <si>
    <t>Organizacja konkursu wraz z ogłoszeniem wyników</t>
  </si>
  <si>
    <t>Rolnicy oraz przedsiębiorcy z terenu województwa lubuskiego</t>
  </si>
  <si>
    <t>Związek Młodzieży Wiejskiej</t>
  </si>
  <si>
    <t>Młodzi Liderzy Wiejscy XXI wieku</t>
  </si>
  <si>
    <t>Nabycie umiejętności przez młodych liderów z terenów wiejskich z zakresu aplikowania o środki zewnętrzne</t>
  </si>
  <si>
    <t>Szkolenie</t>
  </si>
  <si>
    <t>Młodzi mieszkańcy wsi województwa lubuskiego</t>
  </si>
  <si>
    <t xml:space="preserve">II kwartał </t>
  </si>
  <si>
    <t>Liczba uczestników szkolenia</t>
  </si>
  <si>
    <t xml:space="preserve">ul. Chmielna 6/6, 00-020 Warszawa, </t>
  </si>
  <si>
    <t>"Olimpiada Młodych Producentów Rolnych" - etap wojewódzki</t>
  </si>
  <si>
    <t>Pogłębienie wiedzy i doświadczenia oraz wzbogacenie umiejętności zawodowych przez młodych producentów rolnych</t>
  </si>
  <si>
    <t>Olimpiada</t>
  </si>
  <si>
    <t xml:space="preserve">Młodzi producenci rolni oraz uczniowie posiadający lub współprowadzący gospodarstwo rolne </t>
  </si>
  <si>
    <t>Edukacyjny Plener Rzeźbiarski</t>
  </si>
  <si>
    <t>Zwiększenie zainteresowania rzeźbiarstwem, jako nieodłącznym elementem tradycji i kultury ludowej wśród uczniów szkół z obszarów wiejskich</t>
  </si>
  <si>
    <t>Warsztaty</t>
  </si>
  <si>
    <t>Uczniowie szkół wiejskich z terenu województwa lubuskiego</t>
  </si>
  <si>
    <t>Liczba warsztatów</t>
  </si>
  <si>
    <t>Liczba uczestników warsztatów</t>
  </si>
  <si>
    <t>"Promocja produktu regionalnego, lokalnego i tradycyjnego - organizacja konkursu kulinarnego"</t>
  </si>
  <si>
    <t>Promocja kulinarnych produktów regionalnych, lokalnych i tradycyjnych wśród mieszkańców województwa lubuskiego</t>
  </si>
  <si>
    <t>Organizacja i przeprowadzenie konkursu kulinarnego</t>
  </si>
  <si>
    <t>Koła gospodyń wiejskich, gospodarstwa agroturystyczne, sołectwa, stowarzyszenia i organizacje działające na obszarach wiejskich</t>
  </si>
  <si>
    <t>Szkolenie wyjazdowe na XIX dzień otwartych dni w sadzie doświadczalnym w Dąbrowicach organizowany przez Instytut Ogrodnictwa w Skierniewicach</t>
  </si>
  <si>
    <t>Dostarczenie rolnikom oraz doradcom LODR informacji i wiedzy wykorzystywanej przy podejmowaniu decyzji w zakresie odpowiedniego doboru odmian na plantacjach roślin jagodowych i w sadach</t>
  </si>
  <si>
    <t>Sadownicy oraz plantatorzy roślin jagodowych województwa lubuskiego, doradcy LODR</t>
  </si>
  <si>
    <t xml:space="preserve">II-III kwartał </t>
  </si>
  <si>
    <t>Konkurs pod nazwą Najpiękniejsze Gospodarstwo Agroturystyczne Województwa Lubuskiego serwujące najsmaczniejsze potrawy regionu</t>
  </si>
  <si>
    <t>Wyłonienie najładniejszego gospodarstwa agroturystycznego.</t>
  </si>
  <si>
    <t>Organizacja konkursu wraz z ogłoszeniem wyników.</t>
  </si>
  <si>
    <t xml:space="preserve">Gospodarstwa agroturystyczne województwa lubuskiego, których właściciele kultywują i serwują turystom potrawy regionalne i tradycyjne </t>
  </si>
  <si>
    <t xml:space="preserve">II-IV kwartał </t>
  </si>
  <si>
    <t>Tradycyjny stół najpiękniejszym wizerunkiem każdego gospodarstwa - warsztaty artystyczne dla kobiet wiejskich</t>
  </si>
  <si>
    <t>Aktywizacja i integracja kobiet wiejskich</t>
  </si>
  <si>
    <t>Kobiety wiejskie z województwa lubuskiego</t>
  </si>
  <si>
    <t>Sprzedaż produktów z gospodarstwa - dodatkowy dochód rolnika</t>
  </si>
  <si>
    <t>Podniesienie wiedzy rolników z zakresu pozyskiwania dodatkowego źródła dochodu</t>
  </si>
  <si>
    <t>Producenci rolni z województwa lubuskiego</t>
  </si>
  <si>
    <t>Zielonogórski Rynek Rolno-Towarowy S.A.</t>
  </si>
  <si>
    <t>Wiosna w Ogrodzie</t>
  </si>
  <si>
    <t>Promocja rolników, sadowników, producentów żywności. Promocja produktów tradycyjnych i regionalnych</t>
  </si>
  <si>
    <t>Ogół społeczeństwa, ogrodnicy, sadownicy, producenci żywności, rękodzielnicy</t>
  </si>
  <si>
    <t>Liczba uczestników wystawy</t>
  </si>
  <si>
    <t>Al. Zjednoczenia 102, 65 - 021 Zielona Góra</t>
  </si>
  <si>
    <t>VI Lubuskie Plony Jesieni</t>
  </si>
  <si>
    <t>Promocja rolników, producentów żywności. Promocja produktów tradycyjnych i regionalnych</t>
  </si>
  <si>
    <t>Ogół społeczeństwa, producenci żywności, rękodzielnicy</t>
  </si>
  <si>
    <t>IV kwartał</t>
  </si>
  <si>
    <t>XI Lubuski Dzień Żywności</t>
  </si>
  <si>
    <t>III kwartał</t>
  </si>
  <si>
    <t>Jarmark Bożonarodzeniowy</t>
  </si>
  <si>
    <t>Starostwo Powiatowe w Żaganiu</t>
  </si>
  <si>
    <t>Powiatowy Folk Festiwal</t>
  </si>
  <si>
    <t>Prezentacja dobrych praktyk związanych z kultywowaniem tradycji związanych z folklorem</t>
  </si>
  <si>
    <t>Ogół społeczeństwa, mieszkańcy wsi tworzący zespoły folklorystyczne</t>
  </si>
  <si>
    <t>Liczba uczestników festynu</t>
  </si>
  <si>
    <t>ul. Dworcowa 39, 68 - 100 Żagań</t>
  </si>
  <si>
    <t>Promocja produktów regionalnych poprzez organizacje i uczestnictwo w targach, jarmarkach, kiermaszach itp..</t>
  </si>
  <si>
    <t>Promowanie regionalnych producentów żywności, wytwórców produktów lokalnych, lokalnych twórców i artystów</t>
  </si>
  <si>
    <t>Udział w targach, jarmarkach, kiermaszach, imprezach plenerowych</t>
  </si>
  <si>
    <t>Liczba działań promocyjnych</t>
  </si>
  <si>
    <t>Stowarzyszenie Kraina Lasów i Jezior - LGD</t>
  </si>
  <si>
    <t>Kraina Lasów i Jezior heroldem lubuskiej marki turystycznej i gospodarczej w świecie</t>
  </si>
  <si>
    <t>Promocja walorów kulturowych w tym kulinarnych i rękodzielniczych oraz dobrych rozwiązań kreujących rozwój społeczno - gospodarczy obszarów LGD na rynku zagranicznym</t>
  </si>
  <si>
    <t>Szkolenie, wydanie mapy i udział w targach</t>
  </si>
  <si>
    <t>Mieszkańcy z terenu funkcjonowania  Stowarzyszenia Krainy Lasów i Jezior-LGD</t>
  </si>
  <si>
    <t>Liczba uczestników szkolenia, wyjazdu studyjnego</t>
  </si>
  <si>
    <t>ul. Cmentarna 3, 67 - 112 Siedlisko</t>
  </si>
  <si>
    <t>Cykl artykułów w prasie rolniczej pod tytułem "Przykłady dobrych praktyk"</t>
  </si>
  <si>
    <t>Promocja dobrych praktyk PROW 2007 - 2013</t>
  </si>
  <si>
    <t>Artykuły w prasie</t>
  </si>
  <si>
    <t>Ogół społeczeństwa</t>
  </si>
  <si>
    <t>"Olimpiada o Odnawialnych Źródłach Energii" - etap wojewódzki</t>
  </si>
  <si>
    <t>Wzbogacenie umiejętności zawodowych, pogłębienie wiedzy i doświadczenia</t>
  </si>
  <si>
    <t>Młodzież szkolna, rolnicy</t>
  </si>
  <si>
    <t>ZRRT</t>
  </si>
  <si>
    <t>II Lubuski Produkt Tradycyjny podczas Winobrania</t>
  </si>
  <si>
    <t>Działanie skierowane na promocję produktu tradycyjnego, regionalnego i ekologicznego oraz producentów żywności z woj. Lubuskiego</t>
  </si>
  <si>
    <t>Ogół społeczeństwa oraz producenci i rękodzielnicy</t>
  </si>
  <si>
    <t>Fundacja Twórczości Ludowej - Cepeliada</t>
  </si>
  <si>
    <t>Festiwal Twórczości Ludowej i Jadła Regionalnego - "Cepeliada 2016"</t>
  </si>
  <si>
    <t>Integracja mieszkańców, prezentacja produktów kulinarnych, wyrobów rękodzieła ludowego oraz dorobku kulturalnego</t>
  </si>
  <si>
    <t>Impreza plenerowa/festiwal</t>
  </si>
  <si>
    <t>Mieszkańcy gminy Nowa Sól oraz mieszkańcy subregionu zielonogórskiego</t>
  </si>
  <si>
    <t>ul. Wróblewskiego 5, 67 - 100 Nowa Sól</t>
  </si>
  <si>
    <t>Bractwo Pszczelarzy i Bartników Ziemi Lubuskiej</t>
  </si>
  <si>
    <t>Wyjazd studyjny w ramach dobrych praktyk pszczelarskich do województwa lubelskiego</t>
  </si>
  <si>
    <t>Podniesienie kwalifikacji w dziedzinie pszczelarstwa</t>
  </si>
  <si>
    <t xml:space="preserve">Pszczelarze i adepci sztuki pszczelarskiej woj. lubuskiego </t>
  </si>
  <si>
    <t>ul. Ogrodowa 21, 66 - 008 Świdnica</t>
  </si>
  <si>
    <t>Wyjazd studyjny w ramach dobrych praktyk pszczelarskich do województwa warmińsko - mazurskiego</t>
  </si>
  <si>
    <t>LODR Kalsk</t>
  </si>
  <si>
    <t>Wystawa żywności ekologicznej i promocja przetwórstwa na poziomie gospodarstwa podczas VII Kiermaszu Ogrodniczego w Kalsku</t>
  </si>
  <si>
    <t>Promowanie żywności ekologicznej wytwarzanej a także przetwarzanej na poziomie gospodarstwa ekologicznego</t>
  </si>
  <si>
    <t>Kiermasz</t>
  </si>
  <si>
    <t>Rolnicy prowadzący gospodarstwa ekologiczne oraz ogół społeczeństwa</t>
  </si>
  <si>
    <t>Powiatowe Święto Plonów 2016</t>
  </si>
  <si>
    <t>Promocja rozwoju obszarów wiejskich, integracja mieszkańców, prezentacja dobrych praktyk oraz tradycyjnych wytworów, producentów z obszarów wiejskich</t>
  </si>
  <si>
    <t>Społeczność lokalna powiatu żagańskiego</t>
  </si>
  <si>
    <t xml:space="preserve">Liczba uczestników operacji </t>
  </si>
  <si>
    <t>Piękno lubuskiej wsi w oczach dzieci</t>
  </si>
  <si>
    <t>Wydanie publikacji o tematyce rolniczej, która promować będzie innowacje technologiczne oraz kierunki rolnictwa w regionach</t>
  </si>
  <si>
    <t>Konkurs plastyczny, wydanie publikacji</t>
  </si>
  <si>
    <t>Dzieci z województwa lubuskiego</t>
  </si>
  <si>
    <t>XX lat samorządu rolniczego na ziemi lubuskiej</t>
  </si>
  <si>
    <t>Informowanie społeczeństwa o rozwoju obszarów wiejskich w ciągu ostatnich 20 lat oraz podkreślenie działalności LIR</t>
  </si>
  <si>
    <t>Publikacja</t>
  </si>
  <si>
    <t>Rolnicy, leśnicy, firmy, instytucje działające w woj. lubuskim na rzecz rolnictwa</t>
  </si>
  <si>
    <t>Dwuletni plan operacyjny KSOW na lata 2016-2017 dla województwa łódzkiego</t>
  </si>
  <si>
    <t>1, 2, 3, 5</t>
  </si>
  <si>
    <t>I, III, VI</t>
  </si>
  <si>
    <t>Urząd Marszałkowski Województwa Łódzkiego</t>
  </si>
  <si>
    <t>warsztaty</t>
  </si>
  <si>
    <t xml:space="preserve">90-051 Łódź, al. Piłsudskiego 8 </t>
  </si>
  <si>
    <t>I, V</t>
  </si>
  <si>
    <t>Organizacja stoiska podczas targów AGROTRAVEL 2016</t>
  </si>
  <si>
    <t xml:space="preserve">Udział w targach to przede wszystkim szeroko rozumiana promocja obszarów wiejskich, agroturystyki w regionie łódzkim (z uwagi na turystyczny charakter ww. imprez targowych) oraz wymiana doświadczeń i nawiązywanie kontaktów handlowych. Jest to także szerzenie informacji o pozarolniczej działalności gospodarczej, możliwościach pozyskiwania środków z funduszy unijnych, a także projektach dotychczas zrealizowanych na obszarach wiejskich.
W ramach targów 2016 planowane jest uczestnictwo w projekcie sieciującym razem z SR KSOW Województwa Mazowieckiego. 
Projekt zakłada wspólną promocję turystyki wiejskiej centralnej Polski. Punktem wyjścia dla stworzenia takiego produktu turystycznego jest skupienie się na turystyce wiejskiej zlokalizowanej wzdłuż trasy kolejowej łączącej Łódź z Warszawą. 
Podstawą do promocji turystyki wiejskiej, agroturystyki oraz istniejących szlaków tury-stycznych będzie stworzona na potrzeby projektu broszura. </t>
  </si>
  <si>
    <t xml:space="preserve">organizacja stoiska Województwa Łódzkiego podczas targów AGROTRAVEL w Kielcach w 2016 roku </t>
  </si>
  <si>
    <t xml:space="preserve">osoby zainteresowane uprawianiem turystyki wiejskiej i agroturystyki; osoby odwiedzające targi Agro-travel; 
podwystawcy z terenu województwa łódzkiego, którzy będą mieli okazję do promocji swojej oferty turystycznej
</t>
  </si>
  <si>
    <t xml:space="preserve">luty - kwiecień  2016 </t>
  </si>
  <si>
    <t>liczba wystawców na targach</t>
  </si>
  <si>
    <t>1, 3, 5</t>
  </si>
  <si>
    <t>I,II, III, VI</t>
  </si>
  <si>
    <t>Organizacja i przeprowadzenie konkursu na najlepsze gospodarstwo agroturystyczne Złota Grusza</t>
  </si>
  <si>
    <t xml:space="preserve">Realizacja projektu podyktowana jest potrzebą promocji agroturystyki jako atrakcyjnej formy wypoczynku oraz jako jednego z czynników generujących możliwość pozyskiwania zysków z pozarolniczej pracy i generującego tworzenie pozarolniczych miejsc pracy. Jest to także wskazanie, na przykładzie dobrych praktyk, możliwości pozyskiwania środków unijnych na rozpoczęcie takiej działalności lub jej rozszerzenia. Działania promujące agroturystykę generują zwiększenie ruchu turystycznego na obszarach wiejskich, co pozytywnie wpływa na ich rozwój.
W rezultacie realizacji operacji zostanie przeprowadzony „Wojewódzki konkurs na najlepsze gospodarstwo agroturystyczne Złota Grusza”, dzięki któremu zostaną rozpowszechnione informacje:
• o agroturystyce, 
• o możliwościach aplikowania o środki unijne i dotacje na rozpoczęcie takiej działalności,
• o obiektach atrakcyjnych turystycznie, położonych w małych miejscowościach.
</t>
  </si>
  <si>
    <t xml:space="preserve">konkurs </t>
  </si>
  <si>
    <t xml:space="preserve">mieszkańcy województwa łódzkiego prowadzący działalność agroturystyczną oraz osoby zainteresowane wypoczynkiem na wsi </t>
  </si>
  <si>
    <t xml:space="preserve">marzec - październik 2016 r. </t>
  </si>
  <si>
    <t>I,V</t>
  </si>
  <si>
    <t>Polskie Towarzystwo Geograficzne Komisja Obszarów Wiejskich (z siedzibą w Łodzi)</t>
  </si>
  <si>
    <t>Celem konferencji jest poznanie czynników i mechanizmów wpływających na gospodarowanie wiejską przestrzenią w skali lokalnej. Celem konferencji jest pokazanie jak zmieniają się konkretne małe obszary w kraju jako specyficzne studia przypadku ukazujące przemiany na przykładach, zwłaszcza problemowych. Zasadniczym celem praktycznym jest stworzenie forum wymiany, transferu wiedzy pomiędzy podmiotami naukowymi na temat zestawu możliwych do określenia małych obszarów problemowych, ich charakteru, zestawu metod, którymi można je badać oraz dobrych praktyk badawczych w tym zakresie.</t>
  </si>
  <si>
    <t>konferencja</t>
  </si>
  <si>
    <t>pracownicy naukowi uczelni wyższych oraz branżowych instytutów naukowych, a także praktycy zajmujący się gospodarowaniem zasobami terytorialnymi (35 uczestników)</t>
  </si>
  <si>
    <t>90-142 Łódź, ul. Kopcińskiego 31</t>
  </si>
  <si>
    <t>06 - 07.10.2016 r.</t>
  </si>
  <si>
    <t xml:space="preserve">Stowarzyszenie Ochotnicza Straż Pożarna w Popowie Głowieńskim </t>
  </si>
  <si>
    <t xml:space="preserve">Szkolenie pod nazwą "Gastronomia i florystyka szansą na własny biznes" dla mieszkańców Popowa Głowieńskiego i sąsiednich miejscowości </t>
  </si>
  <si>
    <t xml:space="preserve">Celem organizacji szkolenia jest aktywizacja mieszkańców, przyczynienie się do powstania nowych miejsc pracy, a także polepszenie zarządzania lokalnymi zasobami, przez które rozumie się w tym przypadku młode pokolenie zamieszkujące obszary objęte szkoleniem. Inicjatywa organizacji szkolenia zaktywizowała mieszkańców kilku miejscowości doprowadzając do podpisania umowy partnerskiej, czego skutkiem będzie podjęcie współpracy. </t>
  </si>
  <si>
    <t>trzydniowe szkolenie</t>
  </si>
  <si>
    <t>mieszkańcy Popowa i okolicznych miejscowości; osoby pracujące w rolnictwie, osoby bezrobotne, osoby zmuszone przez sytuację życiową do zatrudniania się przy pracach dorywczych, sezonowych oraz młodzież uczęszczająca do lokalnej szkoły, w tym uczennice gimnazjum, które niebawem znajdą się na rynku pracy (45 uczestników)</t>
  </si>
  <si>
    <t>95-015 Głowno, Popów Głowieński 36</t>
  </si>
  <si>
    <t>dwudniowe szkolenie</t>
  </si>
  <si>
    <t xml:space="preserve">14 - 15.03.2016 r. </t>
  </si>
  <si>
    <t>Kasa Rolniczego Ubezpieczenia Społecznego</t>
  </si>
  <si>
    <t>Konkurs Bezpieczne Gospodarstwo Rolne 2016 jako działanie promujące wykorzystanie funduszy europejskich w celu podniesienia jakości życia i bezpieczeństwa na wsi</t>
  </si>
  <si>
    <t>Głównym celem operacji jest promowanie wykorzystania funduszy europejskich poprzez pokazanie przykładów podnoszenia jakości życia na obszarach wiejskich i zwiększenia bezpieczeństwa pracy w rolnictwie. Dzięki audycji i broszurom rolnicy w sposób bezpośredni będą mogli zastosować nowe rozwiązania techniczne w produkcji rolniczej, które wpływają na ograniczenie wypadków przy pracy. Podczas konferencji uczestnicy zapoznają się z pomysłami rolników dotyczącymi dobrych praktyk przekładających się na ograniczenie liczby wypadków przy pracy rolniczej.</t>
  </si>
  <si>
    <t>konferencja, audycja telewizyjna, broszura</t>
  </si>
  <si>
    <t>rolnicy i ich rodziny, tj. osoby pracujące w gospodarstwach rolnych oraz osoby związane ze środowiskiem wiejskim z województwa łódzkiego</t>
  </si>
  <si>
    <t xml:space="preserve">lipiec - wrzesień 2016 r. 
</t>
  </si>
  <si>
    <t>90-643 Łódź, ul. Żeligowskiego 32/34</t>
  </si>
  <si>
    <t>1, 2, 5</t>
  </si>
  <si>
    <t>Lokalna Grupa Działania "Podkowa"</t>
  </si>
  <si>
    <t xml:space="preserve">Organizacja i realizacja wizyty studyjnej na terenie Warmii i Mazur dla mieszkańców LGD "Podkowa", szansą rozwoju przedsiębiorczości obszarów wiejskich </t>
  </si>
  <si>
    <t>Poprawa jakości życia mieszkańców obszaru LGD „Podkowa” poprzez wymianę wiedzy i informacji oraz promowanie inicjatyw oddolnych podczas udziału w wizycie studyjnej.</t>
  </si>
  <si>
    <t>wizyta studyjna</t>
  </si>
  <si>
    <t>lokalni liderzy z terenu działania LGD „Podkowa” w tym członkowie OSP, sołtysi, koła gospodyń wiejskich oraz przedstawiciele lokalnych stowarzyszeń, a także rolnicy i przedsiębiorcy (50 uczestników)</t>
  </si>
  <si>
    <t>liczba uczestników wyjazdów/wizyt studyjnych/wymian eksperckich</t>
  </si>
  <si>
    <t>98-220 Zduńska Wola, Czechy 142</t>
  </si>
  <si>
    <t xml:space="preserve">czerwiec - lipiec 2016 r. </t>
  </si>
  <si>
    <t>1, 3</t>
  </si>
  <si>
    <t>I, III</t>
  </si>
  <si>
    <t xml:space="preserve">Politechnika Łódzka Katedra Zarządzania Produkcją i Logistyki </t>
  </si>
  <si>
    <t xml:space="preserve">MIĘDZYNARODOWA KONFERENCJA ZARZĄDZANIA PRODUKCJĄ I OPAKOWAŃ Zarządzanie i Bezpieczeństwo w Łańcuchu Żywnościowym 21-22.11.2016 r. </t>
  </si>
  <si>
    <t>Zgromadzenie wśród uczestników konferencji zarówno wśród słuchaczy jak i prelegentów jak największej liczby osób związanych z rozwojem obszarów wiejskich, takich jak rolnicy, przedstawiciele ośrodków doradztwa rolniczego i jednostek urzędowych. Ujęcie w programie konferencji wystąpień tematycznie związanych z polityką rozwoju obszarów wiejskich i wsparciem finansowym oraz wydanie publikacji konferencyjnej zawierającej artykuły z zakresu określonego tematu.</t>
  </si>
  <si>
    <t>szkolenie</t>
  </si>
  <si>
    <t>90-924 Łódź, ul. Wólczańska 215</t>
  </si>
  <si>
    <t>uczestnicy łańcucha żywnościowego: producenci pierwotni i rolni przetwórcy, firmy obsługujące procesy logistyczne – magazynowanie, dystrybucja, sprzedaż wyrobów spożywczych, producenci opakowań do żywności, przedstawiciele urzędów, ośrodków doradztwa rolniczego i innych podmiotów zajmujących się stroną prawno-organizacyjną funkcjonowania łańcucha żywnościowego przedstawiciele uczelni wyższych specjalizujących się w problematyce konferencji z kraju i zagranicy (100 uczestników)</t>
  </si>
  <si>
    <t>20-22.11.2016 r.</t>
  </si>
  <si>
    <t>Koło Gospodyń Wiejskich w Popowie Głowieńskim</t>
  </si>
  <si>
    <t>Szkolenie i warsztaty z regionalizmu sposobem na przeciwdziałanie wykluczeniu społecznemu</t>
  </si>
  <si>
    <t xml:space="preserve">Celem operacji jest przeciwdziałanie wykluczeniu społecznemu poprzez wyedukowanie dzieci w temacie regionalizmu, kultywowaniu tradycji ludowych, poczucia tożsamości kulturowej, a także przedsiębiorczości opartej na lokalnych wartościach. </t>
  </si>
  <si>
    <t xml:space="preserve">dzieci w wieku 5-8 lat – uczniowie zerówki oraz klas 1-3 z Zespołu Szkół w Popowie Głowieńskim, jednocześnie młodzi mieszkańcy Popowa Głowieńskiego oraz okolicznych miejscowości (65 uczestników)
</t>
  </si>
  <si>
    <t xml:space="preserve">95-015 Głowno, Popów Głowieński </t>
  </si>
  <si>
    <t xml:space="preserve">dwa jednodniowe szkolenia wyjazdowe </t>
  </si>
  <si>
    <t>1, 3, 4</t>
  </si>
  <si>
    <t xml:space="preserve">Łódzki Ośrodek Doradztwa Rolniczego z siedzibą w Bratoszewicach </t>
  </si>
  <si>
    <t>" XXIV Wojewódzka Olimpiada Wiedzy o Wiejskim Gospodarstwie Domowym."</t>
  </si>
  <si>
    <t xml:space="preserve">Celem operacji jest propagowanie zasad bezpieczeństwa i higieny pracy w rolnictwie.
Olimpiada jest również metodą poszerzenia wiedzy na tematy związane z prawno- ekonomicznym prowadzeniem gospodarstwa domowego. 
</t>
  </si>
  <si>
    <t>mieszkańcy województwa łódzkiego (bez ograniczeń wiekowych), którzy dokonają zgłoszenia udziału w „Olimpiadzie”</t>
  </si>
  <si>
    <t xml:space="preserve">październik - listopad 2016 r. </t>
  </si>
  <si>
    <t>95-011 Bratoszewice, ul. Nowości 32</t>
  </si>
  <si>
    <t xml:space="preserve">Izba Rolnicza Województwa Łódzkiego </t>
  </si>
  <si>
    <t>Szkolenie dla przedstawicieli kół gospodyń wiejskich z województwa łódzkiego</t>
  </si>
  <si>
    <t xml:space="preserve">Celem szkolenia jest aktywizacja mieszkańców obszarów wiejskich i poprawa jakości ich życia oraz rozwijanie przedsiębiorczości i kreatywności kobiet należących do kół gospodyń wiejskich. </t>
  </si>
  <si>
    <t>mieszkanki obszarów wiejskich województwa łódzkiego należące do kół gospodyń wiejskich (50 uczestników)</t>
  </si>
  <si>
    <t xml:space="preserve">październik 2016 r. </t>
  </si>
  <si>
    <t>91-420 Łódź, ul. Północna 27/29</t>
  </si>
  <si>
    <t>1, 2, 3, 4</t>
  </si>
  <si>
    <t xml:space="preserve">XXIV Wojewódzka Olimpiada Wiedzy Rolniczej </t>
  </si>
  <si>
    <t xml:space="preserve">Celem organizowanej Olimpiady jest zwrócenie uwagi producentów rolnych i uczniów szkół rolniczych na: zasady dobrej praktyki rolniczej, integrowaną ochronę roślin , propagowanie standardów jakości w produkcji rolnej, prawidłowe użytkowanie gruntów, ochronę środowiska przed zanieczyszczeniami wynikającymi z prowadzonej w gospodarstwie rolnym działalności, odnawialne źródła energii, wpływ zmian klimatycznych na rolnictwo, wzajemne oddziaływanie rolnictwa i środowiska, wytwarzanie produktów rolniczych w sposób nie zagrażający zdrowiu ludzi i zwierząt oraz zdrowotności roślin, zapewnienie warunków dobrostanu zwierząt, tworzenie grup producentów rolnych. Ponadto celem konkursu jest podkreślenie wagi stosowania zasad bezpieczeństwa i higieny pracy w rolnictwie oraz edukacja związana z promocją działań Unii Europejskiej dotyczących rolnictwa (PROW 2014-2020). </t>
  </si>
  <si>
    <t xml:space="preserve">producenci rolni – mieszkańcy obszarów wiejskich i uczniowie szkół rolniczych z woj. łódzkiego, spełniający następujące warunki:
• nie ukończyli 40 roku życia (tj. urodzeni w 1976 r. i później)
• ukończyli szkołę podstawową, gimnazjum, zawodową bądź średnią
• ukończyli szkołę wyższą o kierunku innym niż rolniczy/studia pokrewne przyrodnicze.
</t>
  </si>
  <si>
    <t>1, 4</t>
  </si>
  <si>
    <t>Seminarium pn. "Mała Retencja Duża Sprawa - kampania na rzecz poprawy małej retencji na obszarach wiejskich"</t>
  </si>
  <si>
    <t>Seminarium pn. „Mała Retencja  Duża Sprawa - kampania na rzecz poprawy małej retencji na obszarach wiejskich” ma na celu przybliżenie innowacyjnych metod zapobiegania zmianom klimatu. Transfer  wiedzy oraz przedstawienie wyników badań instytucji naukowych, przedstawienie roli i znaczenia małej retencji dla jakości życia i środowiska na obszarach wiejskich, przeciwdziałanie zmianom klimatu, dobre praktyki na obszarach wiejskich z zakresu małej retencji i ochrony wód przed zanieczyszczeniami , środowiskowe aspekty małych elektrowni wodnych w łódzkim, ochrona wód w programach rolnośrodowiskowych . Panel dyskusyjny przedstawicieli różnych środowisk nad możliwościami praktycznego wdrożenia działań z zakresu małej retencji oraz uwzględnienie ich w politykach publicznych poziomu lokalnego i wojewódzkiego w latach 2014-2020</t>
  </si>
  <si>
    <t>seminarium, w ramach którego odbędą się 3 jednodniowe szkolenia</t>
  </si>
  <si>
    <t xml:space="preserve">marzec - grudzień 2016 r. </t>
  </si>
  <si>
    <t xml:space="preserve">Związek Młodzieży Wiejskiej </t>
  </si>
  <si>
    <t>"Forum Liderów Obszarów Wiejskich"</t>
  </si>
  <si>
    <t>Głównym celem operacji jest aktywizacja młodych ludzi z obszarów wiejskich do podjęcia aktywności w miejscu zamieszkania - Rozwój potencjału społecznego na terenie województwa poprzez podniesienie kompetencji młodych ludzi. Celem organizowanego Forum jest umożliwienie włączenia społecznego młodzieży poprzez realizację programu spotkania dotyczącego: rynku pracy i rozwoju przedsiębiorczości na wsi, nowoczesnego rolnictwa oraz aktywności lokalnej.</t>
  </si>
  <si>
    <t>2-dniowe spotkanie</t>
  </si>
  <si>
    <t xml:space="preserve">młodzież w wieku 16-35 lat, studenci, uczniowie szkół rolniczych, młodzi rolnicy, członkowie organizacji pozarządowych, osoby pracujące z młodzieżą, przedstawiciele jednostek samorządu terytorialnego itp. (80 uczestników)
</t>
  </si>
  <si>
    <t>90-130 Łódź, ul. Narutowicza 59</t>
  </si>
  <si>
    <t xml:space="preserve">11 -12.06. 2016 r. </t>
  </si>
  <si>
    <t>VIII Konkurs Wiedzy o Bezpieczeństwie Pracy w Rolnictwie dla uczniów kształcących się w zawodach rolniczych w szkołach ponadgimnazjalnych województwa łódzkiego</t>
  </si>
  <si>
    <t xml:space="preserve">Celem konkursu jest:
1.Popularyzowanie wśród młodzieży szkół rolniczych znajomości zagrożeń i zasad
   bezpiecznej pracy w rolnictwie,
2.Kształtowanie umiejętności praktycznego zastosowania wiedzy z zakresu
   ergonomii oraz bezpieczeństwa i higieny pracy oraz ułatwianie
   transferu wiedzy i innowacji w rolnictwie i leśnictwie oraz na obszarach wiejskich,
3.Szerzenie idei bezpiecznej pracy wśród przyszłych młodych rolników a za ich
   pośrednictwem  aktywizowanie  mieszkańców wsi na rzecz podejmowania inicjatyw
   w zakresie rozwoju obszarów wiejskich, w tym kreowania bezpiecznych miejsc 
   pracy na terenach wiejskich,
4.Promowanie najlepszych uczniów oraz szkół rolniczych w środowisku wiejskim i
    oświatowym,
5.Rozwijanie zainteresowań uczniów i zwiększenie ich udziału we wdrażaniu inicjatyw
   na rzecz rozwoju obszarów wiejskich.
</t>
  </si>
  <si>
    <t xml:space="preserve">uczniowie szkół ponadgimnazjalnych z terenu województwa łódzkiego kształcących się w zawodach rolniczych
</t>
  </si>
  <si>
    <t xml:space="preserve">listopad 2016 r. </t>
  </si>
  <si>
    <t>Fundacja EKOOSTOJA</t>
  </si>
  <si>
    <t xml:space="preserve">Pszczoły jako jeden element kształtujący rolnictwo ekologiczne </t>
  </si>
  <si>
    <t>Celem operacji jest promocja rozwoju i zakładania pasiek pszczelich, a tym samym powstanie nowych miejsc pracy na terenie wiejskim poprzez promocję aktywności zawodowej.  Głównym założeniem projektu jest przekazanie wiedzy i niezbędnych informacji teoretycznych i praktycznych osobom, które z własnej inicjatywy chciałby podjąć działalność w zakresie założenia i prowadzenia pasieki pszczelej.</t>
  </si>
  <si>
    <t>szkolenia (dwa trzydniowe  szkolenia na terenie 5 powiatów)</t>
  </si>
  <si>
    <t xml:space="preserve">Grupa docelowa to (kryteria obligatoryjne spełniane łącznie):
- osoby w wieku powyżej 18 lat,
- zamieszkujące na terenie wiejskim, w woj. łódzkiego, w powiatach radomszczański, bełchatowski, pajęczański, wieluński, wieruszowski (zgodnie z rozumieniem przepisów Kodeksu Cywilnego),
- posiadające na własność bądź dzierżawione m.in. 1 ha gruntów rolnych.
Oraz spełnia minimum jeden z poniższych warunków
- pszczelarze, którzy posiadają mniej niż 5 uli 
- pszczelarze, którzy nie osiągnęli wieku 30 lat 
- osoby, które nie są pszczelarzami ale chcą założyć pasiekę (150 uczestników)
</t>
  </si>
  <si>
    <t>97-540 Pławno, ul. Plac Wolności 26</t>
  </si>
  <si>
    <t>marzec - październik 2016 r.</t>
  </si>
  <si>
    <t>Konferencja "Rolnictwo ekologiczne w województwie łódzkim - perspektywy rozwoju"</t>
  </si>
  <si>
    <t xml:space="preserve">Celem konferencji jest zachęcenie rolników do upraw ekologicznych w województwie łódzkim oraz przekazanie perspektyw rozwoju dla obecnych rolników ekologicznych . </t>
  </si>
  <si>
    <t xml:space="preserve">wrzesień - październik 2016 r. </t>
  </si>
  <si>
    <t>Wojewódzka Olimpiada Wiedzy o Ekologii i Ochronie Środowiska</t>
  </si>
  <si>
    <t>Celem organizowanej obecnej edycji Olimpiady jest m. in.: wdrażanie i upowszechnianie zasad zwykłej dobrej praktyki rolniczej, wdrażanie wymagań zasady wzajemnej zgodności dla gospodarstw rolnych, propagowanie ekologicznych metod produkcji, programów rolnośrodowiskowych, poprawa stanu świadomości ekologicznej, dotycząca odnawialnych źródeł energii oraz działalności rolnośrodowiskowej, zwrócenie uwagi na wzajemne oddziaływanie rolnictwa i środowiska wśród producentów rolnych, mieszkańców terenów wiejskich oraz uczniów szkół rolniczych. Ponadto celem konkursu jest edukacja związana z promocją działań Unii Europejskiej tj. zapoznanie się z działaniami Planu Rozwoju Obszarów Wiejskich (PROW) na lata 2014-2020.</t>
  </si>
  <si>
    <t>rolnicy indywidualni, uczniowie szkół rolniczych - bez ograniczeń wiekowych-  z terenu woj. łódzkiego</t>
  </si>
  <si>
    <t>marzec 2016 r.</t>
  </si>
  <si>
    <t>Fundacja "Inicjatywy Powiatu Poddębickiego"</t>
  </si>
  <si>
    <t>Folklor regionu sieradzkiego, łowickiego i opoczyńskiego - tradycje i zwyczaje</t>
  </si>
  <si>
    <t xml:space="preserve">    Głównym celem projektu jest promocja zrównoważonego rozwoju obszarów wiejskich. Różnorodność kulturowa i przyrodnicza polskiej wsi powinna być traktowana jako szczególna wartość, godna zachowania i pielęgnacji. Działania projektu pozwolą na promocję, ochronę i pielęgnowanie dziedzictwa kultury ludowej oraz kultywowanie i propagowanie tradycji, a także kultury ludowej województwa łódzkiego. Dzięki realizacji zadania młodzi ludzie będą mieli możliwość zetknięcia się z autentycznymi twórcami i artystami ludowymi, co zainspiruje ich do aktywnej działalności na rzecz kultury ludowej. </t>
  </si>
  <si>
    <t>jednodniowa impreza plenerowa</t>
  </si>
  <si>
    <t xml:space="preserve">bezpośrednimi odbiorcami Festiwalu Kultury Ludowej będą członkowie zespołów ludowych prezentujący kulturę ludową poszczególnych regionów: sieradzkiego, łowickiego i opoczyńskiego; zespoły wytypowane zostaną we współpracy z jednostkami samorządu terytorialnego; zaplanowano udział trzech zespołów z każdego regionu, łącznie dziewięć zespołów po ok. 20 członków (łącznie ok. 180 osób) </t>
  </si>
  <si>
    <t xml:space="preserve">czerwiec- październik 2016 r. </t>
  </si>
  <si>
    <t>liczba uczestników festiwalu</t>
  </si>
  <si>
    <t>99-200 Poddębice, ul. Łęczycka 16</t>
  </si>
  <si>
    <t>Konkurs na najlepsze gospodarstwo ekologiczne 2016 r.</t>
  </si>
  <si>
    <t xml:space="preserve">Celem konkursu jest identyfikacja i szerzenie  praktyk w zakresie zrównoważonego rozwoju obszarów wiejskich poprzez promocję rolnictwa ekologicznego, wdrażanie takich rozwiązań w gospodarstwach a także rozpowszechnienie wiedzy z zakresu rolnictwa ekologicznego. Ponadto celem konkursu jest transfer wiedzy o sposobach prowadzenia gospodarstwa ekologicznego. W ramach konkursu promowane będą rozwiązania zmierzające zarówno do wzrostu sprzedaży produktów rolnictwa ekologicznego jak też mające na celu wprowadzenie rozwiązań przyjaznych środowisku. </t>
  </si>
  <si>
    <t>producenci ekologiczni prowadzący gospodarstwa zgodnie z wymogami produkcji ekologicznej; laureaci będą wybrani z gospodarstw ekologicznych znajdujących się na terenie województwa łódzkiego</t>
  </si>
  <si>
    <t xml:space="preserve">marzec - listopad 2016 r. </t>
  </si>
  <si>
    <t xml:space="preserve">Miejsko - Gminny Ośrodek Kultury </t>
  </si>
  <si>
    <t>Regionalny Turniej Sołectw</t>
  </si>
  <si>
    <t>Głównym celem jest aktywizacja i integracja mieszkańców społeczności lokalnej a jednocześnie zachęcenie do udziału w imprezach gminnych i regionalnych.</t>
  </si>
  <si>
    <t xml:space="preserve">mieszkańcy sołectw z terenu województwa łódzkiego </t>
  </si>
  <si>
    <t>98-240 Szadek, Widawska 16</t>
  </si>
  <si>
    <t xml:space="preserve">jednodniowa impreza </t>
  </si>
  <si>
    <t xml:space="preserve">sierpień- grudzień 2016 r. </t>
  </si>
  <si>
    <t>20.05.2016 r. 30.05.2016 r.</t>
  </si>
  <si>
    <t>Dwuletni plan operacyjny KSOW na lata 2016-2017 dla województwa małopolskiego</t>
  </si>
  <si>
    <t>Urząd Marszałkowski Województwa Małopolskiego</t>
  </si>
  <si>
    <t>Promocja Województwa Małopolskiego podczas targów Rolno-Spożywczych Grune Woche 2016 w Berlinie</t>
  </si>
  <si>
    <t>promocja certyfikowanych produktów pochodzących z Małopolski</t>
  </si>
  <si>
    <t>targi</t>
  </si>
  <si>
    <t>odwiedzający targi</t>
  </si>
  <si>
    <t>14-24.01.2016</t>
  </si>
  <si>
    <t>31-156 Kraków, ul. Basztowa 22</t>
  </si>
  <si>
    <t>Promocja Województwa Małopolskiego podczas targów Smaki Regionów w Poznaniu</t>
  </si>
  <si>
    <t>24-27.09.2016</t>
  </si>
  <si>
    <t>konkursy</t>
  </si>
  <si>
    <t>Pstrąg Ojcowski, Magdalena Węgiel</t>
  </si>
  <si>
    <t>Promocja małopolskich producentów należących do sieci dziedzictwa kulinarnego Małopolska podczas V edycji targów produktów regionalnych REGIONALIA w Warszawie organizowanych w dniach 22-24.04.2016 r.</t>
  </si>
  <si>
    <t>promocja producentów należących do sieci dziedzictwa kulinarnego Małopolska oraz produktów spożywczych najwyższej jakości</t>
  </si>
  <si>
    <t>mieszkańcy Warszawy oraz przybywający do stolicy goście</t>
  </si>
  <si>
    <t>22-24.04.2016</t>
  </si>
  <si>
    <t>32-046 Minoga, ul. Przybysławice 84</t>
  </si>
  <si>
    <t>Małopolska Organizacja Turystyczna</t>
  </si>
  <si>
    <t>Rozwój oraz promocja szlaku kulinarnego "Małopolska Trasa Smakoszy" w oparciu o potencjał obszarów wiejskich "Wieś dla smakoszy"</t>
  </si>
  <si>
    <t>promocja tradycji kulinarnych, zdrowej żywności i wypoczynku na wsi</t>
  </si>
  <si>
    <t>oznakowanie miejsc promocji produktów, szkolenia dla prowadzących punkty promocji produktów, wydanie albumu, audycja TV</t>
  </si>
  <si>
    <t>mieszkańcy wsi, rolnicy, przedsiębiorcy działający na obszarach wiejskich; turyści, konsumenci poszukujący oferty produktu lokalnego i wypoczynku na wsi</t>
  </si>
  <si>
    <t>01.04-30.12.2016</t>
  </si>
  <si>
    <t>30-150 Kraków, Rynek Kleparski 4/13</t>
  </si>
  <si>
    <t>liczba wydanych broszur, artykułów, publikacji itp.</t>
  </si>
  <si>
    <t>liczba działań promocyjnych w mediach</t>
  </si>
  <si>
    <t>Centrum Doradztwa Rolniczego w Brwinowie Oddział w Krakowie</t>
  </si>
  <si>
    <t>Doskonalenie zawodowe kadr turystyki wiejskiej w Małopolsce</t>
  </si>
  <si>
    <t>pilotażowe wdrożenie systemu szkoleń dla gospodarstw agroturystycznych</t>
  </si>
  <si>
    <t>szkolenia</t>
  </si>
  <si>
    <t>doradcy z MODR, LGD, pracownicy jst, gospodarstwa agroturystyczne</t>
  </si>
  <si>
    <t>01.04-30.10.2016</t>
  </si>
  <si>
    <t>31-063 Kraków, ul. Meiselsa 1</t>
  </si>
  <si>
    <t>Małopolska Izba Rolnicza</t>
  </si>
  <si>
    <t>Wyjazd studyjny - produkty regionalne i tradycyjne dobrym przykładem integracji i współpracy rolników w Małopolsce</t>
  </si>
  <si>
    <t>promowanie zrzeszania się i współpracy rolników</t>
  </si>
  <si>
    <t>wyjazd studyjny</t>
  </si>
  <si>
    <t>rolnicy</t>
  </si>
  <si>
    <t>15.04-30.11.2016</t>
  </si>
  <si>
    <t>liczba wyjazdów/wizyt studyjnych/wymian eksperckich</t>
  </si>
  <si>
    <t>31-964 Kraków, oś. Krakowiaków 45a/15</t>
  </si>
  <si>
    <t>Małopolska Sieć LGD</t>
  </si>
  <si>
    <t>Tradycja i nowoczesność polskiej wsi - stoisko promocyjno-informacyjne podczas targów AGROTRAVEL 2016</t>
  </si>
  <si>
    <t>promocja tradycyjnych produktów rękodzielniczych i produktów regionalnych oraz małopolskich atrakcji turystycznych</t>
  </si>
  <si>
    <t>osoby odwiedzające targi</t>
  </si>
  <si>
    <t>01.02-15.04.2016</t>
  </si>
  <si>
    <t>34-531 Murzasichle, ul. Sądelska 55</t>
  </si>
  <si>
    <t>Małopolski Ośrodek Doradztwa Rolniczego w Karniowicach</t>
  </si>
  <si>
    <t>Przygotowanie i emisja 4 audycji TV promujących ideę Sieci Dziedzictwa Kulinarnego Małopolska</t>
  </si>
  <si>
    <t>promocja producentów zrzeszonych w Sieci Dziedzictwa Kulinarnego Małopolska</t>
  </si>
  <si>
    <t>audycja TV</t>
  </si>
  <si>
    <t>mieszkańcy Małopolski</t>
  </si>
  <si>
    <t>01.02-30.11.2016</t>
  </si>
  <si>
    <t>32-082 Bolechowice, os. XXXV-lecia PRL 9</t>
  </si>
  <si>
    <t>Identyfikacja i prezentacja najlepszych praktyk z zakresu wytwarzania i promocji produktów lokalnych i regionalnych na terenie Województwa Małopolskiego oraz promocja mechanizmów dostaw i sprzedaży bezpośredniej produktów lokalnych</t>
  </si>
  <si>
    <t>promocja i rozwój sprzedaży bezpośredniej produktów lokalnych, tradycyjnych</t>
  </si>
  <si>
    <t>szkolenia, udział w imprezach promocyjnych</t>
  </si>
  <si>
    <t>rolnicy, konsumenci</t>
  </si>
  <si>
    <t>Opracowanie projektu, wydrukowanie, opublikowanie oraz zapewnienie kolportażu dożynkowej wkładki informacyjno-promocyjnej</t>
  </si>
  <si>
    <t>promocja rozwoju obszarów wiejskich, promocja PROW</t>
  </si>
  <si>
    <t>publikacja</t>
  </si>
  <si>
    <t>01.06-30.09.2016</t>
  </si>
  <si>
    <t>PPUH Tłocznia Maurer, Krzysztof Maurer</t>
  </si>
  <si>
    <t>Promocja małopolskich produktów ekologicznych i regionalnych podczas IX Międzynarodowych Targów Żywności Ekologicznej i Regionalnej NATURA FOOD w Łodzi</t>
  </si>
  <si>
    <t>promocja rolnictwa ekologicznego</t>
  </si>
  <si>
    <t>07-09.10.2016</t>
  </si>
  <si>
    <t>33-390 Łącko, ul. Zarzecze 1</t>
  </si>
  <si>
    <t>Udział w corocznym Forum członków Europejskiej Sieci Regionalnego Dziedzictwa Kulinarnego w Norwegii</t>
  </si>
  <si>
    <t xml:space="preserve">przeniesienie dobrych praktyk </t>
  </si>
  <si>
    <t>członkowie Sieci</t>
  </si>
  <si>
    <t>13-17.09.2016</t>
  </si>
  <si>
    <t>Powiat Tarnowski</t>
  </si>
  <si>
    <t>Promowanie przedsiębiorczości na terenach wiejskich powiatu tarnowskiego</t>
  </si>
  <si>
    <t>promowanie dobrych praktyk, ułatwienie transferu wiedzy w rolnictwie</t>
  </si>
  <si>
    <t>przedsiębiorcy, właściciele firm z terenu powiatu tarnowskiego</t>
  </si>
  <si>
    <t>06-09.06.2016</t>
  </si>
  <si>
    <t>33-100 Tarnów, ul. Narutowicza 38</t>
  </si>
  <si>
    <t>Formy społeczno-gospodarczej działalności kobiet na obszarach wiejskich</t>
  </si>
  <si>
    <t>ułatwianie wymiany wiedzy</t>
  </si>
  <si>
    <t>reprezentanci jednostek, instytucji zajmujących się rozwojem obszarów wiejskich</t>
  </si>
  <si>
    <t>01.03-30.07.2016</t>
  </si>
  <si>
    <t>Uniwersytet Rolniczy w Krakowie</t>
  </si>
  <si>
    <t>Transfer wiedzy i innowacji dotyczący rozwoju obszarów wiejskich w oparciu o doświadczenia Małopolski</t>
  </si>
  <si>
    <t>transfer wiedzy w zakresie rozwoju obszarów wiejskich</t>
  </si>
  <si>
    <t>rolnicy, organizacje pozarządowe, społeczne, jst z terenu Małopolski oraz przedstawiciele partnerów zagranicznych</t>
  </si>
  <si>
    <t>01.02-31.12.2016</t>
  </si>
  <si>
    <t>liczba konferencji</t>
  </si>
  <si>
    <t>31-120 Kraków, Al.. Mickiewicza 21</t>
  </si>
  <si>
    <t>liczba uczestników konferencji</t>
  </si>
  <si>
    <t>Młodociany "OMNIBUS" - lider kreatywności i innowacyjności</t>
  </si>
  <si>
    <t>aktywizacja uczniów szkół rolniczych oraz uczniów szkół średnich</t>
  </si>
  <si>
    <t>uczniowie</t>
  </si>
  <si>
    <t>01.03-30.08.2016</t>
  </si>
  <si>
    <t xml:space="preserve">liczba szkoleń </t>
  </si>
  <si>
    <t>00-020 Warszawa, ul. Chmielna 6/6</t>
  </si>
  <si>
    <t>liczba uczestników szkoleń</t>
  </si>
  <si>
    <t>liczba wizyt studyjnych</t>
  </si>
  <si>
    <t>liczba uczestników wizyt studyjnych</t>
  </si>
  <si>
    <t>Aktywizacja osób niepełnosprawnych poprzez organizacje warsztatów z rękodzieła w zakresie: filcowanie na sucho oraz dekorowanie potraw za pomocą owoców i warzyw</t>
  </si>
  <si>
    <t>aktywizacja osób niepełnosprawnych</t>
  </si>
  <si>
    <t>osoby niepełnosprawne z powiatu wadowickiego i oświęcimskiego</t>
  </si>
  <si>
    <t>01.07-30.11.2016</t>
  </si>
  <si>
    <t>liczba warsztatów</t>
  </si>
  <si>
    <t>liczba uczestników warsztatów</t>
  </si>
  <si>
    <t>Gmina Tokarnia</t>
  </si>
  <si>
    <t xml:space="preserve">Plener rzeźby w drewnie </t>
  </si>
  <si>
    <t>promocja zdolności manualnych rzeźbiarzy-amatorów</t>
  </si>
  <si>
    <t>rzeźbiarze-amatorzy z terenu powiatu myślenickiego</t>
  </si>
  <si>
    <t>01.07-31.08.2016</t>
  </si>
  <si>
    <t>32-436 Tokarnia, Tokarnia 380</t>
  </si>
  <si>
    <t>IV</t>
  </si>
  <si>
    <t>Piknik Małopolskich Produktów Regionalnych i Tradycyjnych</t>
  </si>
  <si>
    <t>promocja małopolskich produktów regionalnych i tradycyjnych</t>
  </si>
  <si>
    <t>impreza promocyjna</t>
  </si>
  <si>
    <t>mieszkańcy dużych aglomeracji miejskich</t>
  </si>
  <si>
    <t>01.06-30.11.2016</t>
  </si>
  <si>
    <t>liczba festynów</t>
  </si>
  <si>
    <t>"A młodzi już wiedzą !" - konkurs filmowy promujący ekologiczne postawy na obszarach wiejskich oraz promocja produktów lokalnych</t>
  </si>
  <si>
    <t>upowszechnienie wiedzy i proekologicznych postaw oraz promocja produktów tradycyjnych</t>
  </si>
  <si>
    <t>konkurs</t>
  </si>
  <si>
    <t>mieszkańcy obszarów wiejskich w wieku 15-25 lat</t>
  </si>
  <si>
    <t>01.03-31.10.2016</t>
  </si>
  <si>
    <t>Estonia - kraj wielu atrakcji - wyjazd studyjny w zakresie aktywizacji, współpracy i rozwoju turystyki oparty na estońskim kapitale ludzkim</t>
  </si>
  <si>
    <t>poprawa jakości i innowacyjności usług małopolskich lgd</t>
  </si>
  <si>
    <t>pracownicy lgd</t>
  </si>
  <si>
    <t>01.04-01.08.2016</t>
  </si>
  <si>
    <t>liczba wyjazdów studyjnych</t>
  </si>
  <si>
    <t>34-531 Murzasichle, ul. Sadelska 56</t>
  </si>
  <si>
    <t>liczba uczestników wyjazdów studyjnych</t>
  </si>
  <si>
    <t>Aktywna i przedsiębiorcza mieszkanka małopolskiej wsi - aktywizacja młodych kobiet z obszarów wiejskich</t>
  </si>
  <si>
    <t>aktywizacja kobiet</t>
  </si>
  <si>
    <t>szkolenia, wyjazd studyjny</t>
  </si>
  <si>
    <t>kobiety, mieszkanki obszarów wiejskich z powiatów: brzeskiego, tarnowskiego, gorlickiego, nowosądeckiego, limanowskiego, nowotarskiego, tatrzańskiego, bocheńskiego</t>
  </si>
  <si>
    <t>liczba szkoleń</t>
  </si>
  <si>
    <t xml:space="preserve">STANFLEX, Stanisław Bogdał </t>
  </si>
  <si>
    <t>Innowacyjny model uprawowy truskawki deserowej - transfer wiedzy w rozwoju obszarów wiejskich</t>
  </si>
  <si>
    <t>aktywizacja producentów truskawek</t>
  </si>
  <si>
    <t>rolnicy, producenci truskawek</t>
  </si>
  <si>
    <t>01.01.-30.06.2016</t>
  </si>
  <si>
    <t>34-721 Raba Wyżna 402</t>
  </si>
  <si>
    <t>Stowarzyszenie Lokalna Grupa Działania Dolina Raby</t>
  </si>
  <si>
    <t>Rosół a sprawa polska - małopolski festiwal rosołu</t>
  </si>
  <si>
    <t>promocja tradycyjnych, lokalnych produktów żywnościowych</t>
  </si>
  <si>
    <t>mieszkańcy, turyści, producenci tradycyjnych, lokalnych produktów</t>
  </si>
  <si>
    <t>01.04-31.07.2016</t>
  </si>
  <si>
    <t>32-742 Sobolów, Chrostowa 1a</t>
  </si>
  <si>
    <t>Fundacja Rozwoju Demokracji Lokalnej - Małopolski Instytut Samorządu Terytorialnego i Administracji</t>
  </si>
  <si>
    <t>Broker innowacji na małopolskiej wsi</t>
  </si>
  <si>
    <t>promowanie lepszej wymiany wiedzy nt. rozwoju obszarów wiejskich i innowacji</t>
  </si>
  <si>
    <t>warsztaty, seminaria, publikacja</t>
  </si>
  <si>
    <t>potencjalni innowatorzy, naukowcy</t>
  </si>
  <si>
    <t>15.02-15.11.2016</t>
  </si>
  <si>
    <t>31-153 Kraków, ul. Szlak 73a</t>
  </si>
  <si>
    <t>liczba seminariów</t>
  </si>
  <si>
    <t>liczba uczestników seminariów</t>
  </si>
  <si>
    <t>liczba publikacji</t>
  </si>
  <si>
    <t>liczba programów TV</t>
  </si>
  <si>
    <t>Gmina Łapsze Niżne</t>
  </si>
  <si>
    <t>Promocja zrównoważonego rozwoju obszaru Gminy Łapsze Niżne</t>
  </si>
  <si>
    <t>promocja dziedzictwa kulturowego gminy</t>
  </si>
  <si>
    <t>warsztaty kulinarne, konferencja, folder</t>
  </si>
  <si>
    <t>mieszkańcy gminy, inwestorzy, turyści</t>
  </si>
  <si>
    <t>02.04-30.11.2016</t>
  </si>
  <si>
    <t>34-442 Łapsze Niżne, ul. Jana Pawła 20</t>
  </si>
  <si>
    <t>Dwuletni plan operacyjny KSOW na lata 2016-2017 dla województwa mazowieckiego</t>
  </si>
  <si>
    <t>Departament Rolnictwa i Rozwoju Obszarów Wiejskich</t>
  </si>
  <si>
    <t xml:space="preserve">Międzynarodowe Targi Turystyki Wiejskiej i Agroturystyki – Agrotravel 2016 </t>
  </si>
  <si>
    <t>dotarcie z informacją nt. dobrych praktyk na rzecz rozwoju obszarów wiejskich, promocja produktów tradycyjnych i regionalnych oraz walorów agroturystycznych mazowieckiej wsi</t>
  </si>
  <si>
    <t xml:space="preserve">stoisko wystawiennicze/ pakiet turystyki wiejskiej </t>
  </si>
  <si>
    <t>współwystawcy i odwiedzający targi Agrotravel</t>
  </si>
  <si>
    <t>I-II kwartał 2016</t>
  </si>
  <si>
    <t xml:space="preserve">Skoczylasa 4, 03-469 Warszawa </t>
  </si>
  <si>
    <t xml:space="preserve">Dożynki Województwa Mazowieckiego </t>
  </si>
  <si>
    <t>dotarcie z informacją nt. dobrych praktyk na rzecz rozwoju obszarów wiejskich, promocja produktów tradycyjnych i regionalnych oraz tradycji mazowieckiej wsi</t>
  </si>
  <si>
    <t>stoisko wystawiennicze</t>
  </si>
  <si>
    <t xml:space="preserve">uczestnicy dożynek województwa mazowieckiego </t>
  </si>
  <si>
    <t>III-IV kwartał 2016</t>
  </si>
  <si>
    <t>Liczba targów, wystaw, jarmarków, festynów, dożynek</t>
  </si>
  <si>
    <t xml:space="preserve">Kalendarze na 2017 rok </t>
  </si>
  <si>
    <t>dotarcie z informacją nt. dobrych praktyk na rzecz rozwoju obszarów wiejskich</t>
  </si>
  <si>
    <t>wykonanie i rozpowszechnienie kalendarzy na 2017 rok</t>
  </si>
  <si>
    <t>beneficjenci i potencjalni beneficjenci środków UE</t>
  </si>
  <si>
    <t>X Mazowiecki Kongres Rozwoju Obszarów Wiejskich</t>
  </si>
  <si>
    <t>stworzenie możliwości współpracy 
i wymiany doświadczeń dla wszystkich instytucji działających na rzecz rozwoju obszarów wiejskich na poziomie lokalnym, regionalnym</t>
  </si>
  <si>
    <t xml:space="preserve">kongres tematyczny </t>
  </si>
  <si>
    <t xml:space="preserve">Konkurs na najaktywniejszą liderkę wiejską w województwie mazowieckim </t>
  </si>
  <si>
    <t xml:space="preserve">popularyzacja dobrych praktyk w zakresie działalności kobiet na obszarach wiejskich </t>
  </si>
  <si>
    <t xml:space="preserve">konkurs z nagrodami </t>
  </si>
  <si>
    <t>mieszkańcy obszarów wiejskich, liderki obszarów wiejskich Mazowsza</t>
  </si>
  <si>
    <t>I-IV kwartał 2016</t>
  </si>
  <si>
    <t xml:space="preserve">liczba uczestników konkursów </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</si>
  <si>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</si>
  <si>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</si>
  <si>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mieszkańcy Mazowsza, orkiestry dęte z Mazowsza</t>
  </si>
  <si>
    <t xml:space="preserve">Konkurs na najlepszą pracę magisterską dotyczącą rolnictwa i rozwoju obszarów wiejskich w województwie mazowieckim </t>
  </si>
  <si>
    <t>popularyzacja najciekawszych rozwiązań, a jednocześnie zainteresowanie studentów oraz środowisk akademickich tematyką rozwoju mazowieckiej wsi</t>
  </si>
  <si>
    <t xml:space="preserve">ogół społeczeństwa, studenci/absolwenci kierunków rolniczych i pokrewnych </t>
  </si>
  <si>
    <t xml:space="preserve">Strony tematyczne w Kronice Mazowieckiej </t>
  </si>
  <si>
    <t xml:space="preserve">dotarcie z informacją nt. dobrych praktyk na rzecz rozwoju obszarów wiejskich </t>
  </si>
  <si>
    <t xml:space="preserve">strony tematyczne w Kronice Mazowieckiej </t>
  </si>
  <si>
    <t>partnerzy i potencjalni partnerzy KSOW, mieszkańcy Mazowsza</t>
  </si>
  <si>
    <t xml:space="preserve">Wizyty studyjne promujące dobre praktyki </t>
  </si>
  <si>
    <t xml:space="preserve">wizyty studyjne dotyczące upowszechniania dobrych praktyk </t>
  </si>
  <si>
    <t xml:space="preserve">partnerzy KSOW w tym przedstawiciele LGD i samorządów lokalnych </t>
  </si>
  <si>
    <t>1, 3, 4, 5</t>
  </si>
  <si>
    <t>Targi FRUIT LOGISTICA 2017 w Berlinie</t>
  </si>
  <si>
    <t>stworzenie możliwości współpracy 
i wymiany doświadczeń dla grup docelowych/odbiorców projektu</t>
  </si>
  <si>
    <t xml:space="preserve">stoisko wystawiennicze </t>
  </si>
  <si>
    <t>wystawcy i odwiedzający targi</t>
  </si>
  <si>
    <t>IV kwartał 2016 -       I kwartał 2017</t>
  </si>
  <si>
    <t>Dzień Ziemi 2016</t>
  </si>
  <si>
    <t xml:space="preserve">stworzenie możliwości współpracy 
i wymiany doświadczeń </t>
  </si>
  <si>
    <t>alejka wystawiennicza</t>
  </si>
  <si>
    <t xml:space="preserve">goście krajowi i zagraniczni, mieszkańcy dużych aglomeracji odwiedzający alejkę wystawienniczą </t>
  </si>
  <si>
    <t>Konkurs Nasze Kulinarne Dziedzictwo</t>
  </si>
  <si>
    <t>identyfikacja i promocja produktów regionalnych</t>
  </si>
  <si>
    <t xml:space="preserve">producenci żywności, przedsiębiorcy, restauratorzy, właściciele gospodarstw agroturystycznych, osoby indywidualne </t>
  </si>
  <si>
    <t>II-III kwartał 2016</t>
  </si>
  <si>
    <t>Mazowiecki Konkurs Serów Zagrodowych</t>
  </si>
  <si>
    <t xml:space="preserve">promocja produkcji i spożycia tradycyjnych serów podpuszczkowych </t>
  </si>
  <si>
    <t xml:space="preserve">mieszkańcy obszarów wiejskich Mazowsza </t>
  </si>
  <si>
    <t>Dożynki Prezydenckie SPAŁA 2016</t>
  </si>
  <si>
    <t>goście krajowi i zagraniczni odwiedzający dożynki, mieszkańcy dużych aglomeracji</t>
  </si>
  <si>
    <t>I, II, III, VI</t>
  </si>
  <si>
    <t>Produkt lokalny i tradycyjny – identyfikacja i wprowadzanie na Listę Produktu Tradycyjnego</t>
  </si>
  <si>
    <t>szersza identyfikacja produktów możliwych do dalszego procesowania i dalszego wpisania produktów na Listę Produktów Tradycyjnych</t>
  </si>
  <si>
    <t xml:space="preserve">szkolenia </t>
  </si>
  <si>
    <t>mieszkańcy terenów wiejskich Mazowsza</t>
  </si>
  <si>
    <t xml:space="preserve">I-III kwartał 2016 </t>
  </si>
  <si>
    <t xml:space="preserve">I-IV kwartał 2016 </t>
  </si>
  <si>
    <t>Konkurs wiedzy w zakresie rolnictwa ekologicznego i produktu ekologicznego pn. „Smak ekologicznej żywności” dla uczniów szkół podstawowych klas IV-VI oraz uczniów gimnazjów</t>
  </si>
  <si>
    <t xml:space="preserve">dotarcie z informacją nt. korzyści płynących ze spożywania żywności ekologicznej </t>
  </si>
  <si>
    <t>uczniowie szkół podstawowych i gimnazjum (teren Mazowsza)</t>
  </si>
  <si>
    <t>Targi Produktów Regionalnych i Ekologicznych REGIONALIA</t>
  </si>
  <si>
    <t>goście krajowi i zagraniczni odwiedzający targi, mieszkańcy dużych aglomeracji</t>
  </si>
  <si>
    <t xml:space="preserve">Doroczne Forum Europejskiej Sieci Dziedzictwa Kulinarnego </t>
  </si>
  <si>
    <t xml:space="preserve">wizyta studyjna </t>
  </si>
  <si>
    <t>członkowie Sieci Dziedzictwa Kulinarnego Mazowsze</t>
  </si>
  <si>
    <t xml:space="preserve">III-IV kwartał 2016 </t>
  </si>
  <si>
    <t xml:space="preserve">1, 3, 4 </t>
  </si>
  <si>
    <t>Targi SMAKI REGIONÓW w Poznaniu</t>
  </si>
  <si>
    <t xml:space="preserve">Udział w XVII Mazowieckich Dniach Rolnictwa </t>
  </si>
  <si>
    <t xml:space="preserve">promowanie polskich produktów żywnościowych, dziedzictwa kulturowego mazowieckiej wsi i nowych technologii </t>
  </si>
  <si>
    <t xml:space="preserve">impreza wystawiennicza połączona z konferencją i konkursem </t>
  </si>
  <si>
    <t>rolnicy i mieszkańcy obszarów wiejskich 
Mazowsza</t>
  </si>
  <si>
    <t>Stowarzyszenie Sympatyków Doliny Rzeki Wkry NASZA WKRA</t>
  </si>
  <si>
    <t>Promocja walorów turystycznych rzeki Wkry</t>
  </si>
  <si>
    <t>promocja walorów turystycznych rzeki Wkry i pokazanie możliwości rozwoju turystycznego; w ramach operacji powstanie spot, który będzie kładł nacisk na turystykę kajakową nad Wkrą oraz inne formy wypoczynku (jazda konna, plażowanie, saunowanie); spot będzie zachęcał do przyjechania nad Wkrę, będzie promował zdrowy i bezpieczny sposób odpoczywania w kajaku</t>
  </si>
  <si>
    <t>spot reklamowy</t>
  </si>
  <si>
    <t>kajakarze poszukujący nowych rzek na spływy kajakowe, mieszkańcy miast poszukujący miejsca na wypoczynek na wsi, turyści poszukujący miejsc na wypoczynek na Mazowszu, zagraniczni goście, którzy chcą poznać polską rzekę</t>
  </si>
  <si>
    <t>liczba wykorzystanych innych narzędzi komunikacji dla informacji lub promocji lub upowszechniania dobrych praktyk, np. mediów społecznościowych</t>
  </si>
  <si>
    <t>Sochocin</t>
  </si>
  <si>
    <t>30/06/2016-30/09/2016</t>
  </si>
  <si>
    <t>I, II, V, VI</t>
  </si>
  <si>
    <t>Agencja Rozwoju Mazowsza S.A.</t>
  </si>
  <si>
    <t>Kampania promocyjna pn. „WIEŚci z Mazowsza”</t>
  </si>
  <si>
    <t>promocja działań podejmowanych na obszarach wiejskich wraz z informowaniem o nich społeczeństwa; cele szczegółowe: wzrost świadomości społecznej, ułatwienie dostępu do informacji, promocja „dobrych praktyk”, wzrost integracji społecznej, promowanie rozwiązań proekologicznych</t>
  </si>
  <si>
    <t xml:space="preserve">audycje telewizyjne, kampania prasowa, profil w mediach społecznościowych </t>
  </si>
  <si>
    <t>mieszkańcy województwa mazowieckiego, w szczególności zainteresowani tematyką rolną oraz zagadnieniami z nimi związanymi, m.in. rolnicy, mieszkańcy obszarów wiejskich, władze samorządowe, organizacje rolnicze, koła gospodyń wiejskich, sołtysi, grupy producentów rolnych, właściciele gospodarstw agroturystycznych, producenci żywności regionalnej i tradycyjnej, pracownicy skansenów, muzeów oraz obiektów podtrzymujących tradycje ludowe na Mazowszu i inni</t>
  </si>
  <si>
    <t>Warszawa</t>
  </si>
  <si>
    <t>30/06/2016-30/11/2016</t>
  </si>
  <si>
    <t>Miejskie Centrum Kultury Sportu i Rekreacji im. Ryszarda Kaczorowskiego w Raciążu</t>
  </si>
  <si>
    <t>III Jarmark Raciąski - operacja o charakterze wystawienniczym</t>
  </si>
  <si>
    <t>podniesienie jakości życia i aktywizacja mieszkańców miasteczek i mazowieckich wsi  poprzez umożliwienie uczestnictwa w ogólnodostępnym wydarzeniu - jarmarku połączonego z występami folklorystycznymi,  promocja zdrowego trybu życia oraz walorów środowiskowych oraz potencjału turystycznego mazowieckich wsi i miasteczek poprzez prezentację  ciekawych form wypoczynku w regionie (gospodarstwa agroturystyczne, wydarzenia regionalne, ścieżki zdrowia, edukacyjne, rowerowe, spływy kajakowe, zabytki, tradycja i inne ciekawostki); nabycie lub poszerzenie wiedzy nt. tradycji, kultury regionu, możliwości pozyskania interesujących informacji (np. programy pomocowe, know how)</t>
  </si>
  <si>
    <t>jarmark, seminarium/konferencja; konkurs, działania promocyjno-artystyczne</t>
  </si>
  <si>
    <t>przedstawiciele instytucji (Gminy, LGD, MODR itp.), producentów (w tym twórców i artystów), konsumentów (firm oraz klientów). Spotkanie promocyjne/seminaria  są okazją na indywidualne kontakty, porady, wymianę wiedzy, pozyskanie informacji nt. możliwości współpracy, pozyskania funduszy, wdrażania innowacji, rozwoju dla mieszkańców. 3. Działania promocyjno-artystyczne skierowane dla wszystkich uczestników w postaci: konkursu „ginące zawody” – rzeźbiarstwo, występów folkowych, konkursu „zapominane zwyczaje” - teatr uliczny</t>
  </si>
  <si>
    <t>Raciąż</t>
  </si>
  <si>
    <t>30/06/2016-03/07/2016</t>
  </si>
  <si>
    <t>LGD Razem dla Radomki</t>
  </si>
  <si>
    <t>Mazowiecka kuźnia smaków. Promocja dziedzictwa kulinarnego obszaru południowego Mazowsza, wpływająca na rozwój produktów tradycyjnych i regionalnych</t>
  </si>
  <si>
    <t>zainicjowanie współpracy oraz promocja przedsiębiorców, rolników, producentów z obszarów wiejskich zajmujących się wytwarzaniem produktów tradycyjnych i regionalnych - cechujących się najwyższą jakością, wytwarzanych zgodnie z tradycyjnymi i naturalnym metodami; celem jest też wykreowanie i urynkowienie wybranych produktów lokalnych i tradycyjnych</t>
  </si>
  <si>
    <t>promocja projektu, szkolenia stacjonarne i e-learningowe, konkurs kulinarny i przygotowanie publikacji Mazowiecka Kuźnia Smaków, oznakowanie Szlaku Dziedzictwa Kulinarnego Południowego Mazowsza</t>
  </si>
  <si>
    <t>mieszkańcy obszaru wiejskiego południowego Mazowsza oraz partnerów Lokalnych Grup Działania: Razem dla Radomki, Wspólny Trakt, Dziedzictwo i Rozwój, Puszczy Kozienickiej oraz Wszyscy Razem</t>
  </si>
  <si>
    <t>Radom</t>
  </si>
  <si>
    <t>ludność z 6 powiatów</t>
  </si>
  <si>
    <t>liczba wydanych broszur, artykułów, publikacji itp. w formie elektronicznej</t>
  </si>
  <si>
    <t>30/06/2016-12/12/2016</t>
  </si>
  <si>
    <t>Lokalna Grupa Działania „Ziemia Chełmońskiego”</t>
  </si>
  <si>
    <t>Postaw na zrównoważoną promocję regionu</t>
  </si>
  <si>
    <t>promocja zrównoważonego rozwoju obszarów wiejskich na terenach Lokalnej Grupy Działania „Ziemia Chełmońskiego” oraz  LGD „Zielone Sąsiedztwo”; szczegółowymi celami  operacji są: zwiększenie rozpoznawalności obydwu LGD; wzrost świadomości mieszkańców obszarów co do geograficznej przynależności do jednej z tych Grup Działania, zwiększenie zaangażowania mieszkańców w działalność obydwu Stowarzyszeń oraz promocja wspólnego kalendarza imprez, organizacja wspólnych warsztatów</t>
  </si>
  <si>
    <t>konferencja otwierająca projekt, warsztaty tematyczne, rajd rowerowy połączony z questem</t>
  </si>
  <si>
    <t>mieszkańcy terenów dwóch LGD: „Ziemia Chełmońskiego” - Gminy Baranów, Grodzisk Mazowiecki, Jaktorów, Mszczonów, Nowa Sucha, Radziejowice, Rybno, Sochaczew, Teresin i Żabia Wola i „Zielone Sąsiedztwo” - Gminy Podkowa Leśna, Brwinów oraz Milanówek</t>
  </si>
  <si>
    <t>Żabia Wola</t>
  </si>
  <si>
    <t>liczba materiałów promocyjnych (tylko gadżety)</t>
  </si>
  <si>
    <t>V, VI</t>
  </si>
  <si>
    <t>Lokalna Grupa Działania – Przyjazne Mazowsze</t>
  </si>
  <si>
    <t>Oxytree - korzystna inwestycja - zdrowszy klimat</t>
  </si>
  <si>
    <t>popularyzacja innowacyjnych rozwiązań w zakresie efektywnego gospodarowania zasobami i gospodarki niskoemisyjnej a tym samym włączenie się w ogólnoświatową politykę przeciwdziałania zmianom klimatycznym, poprzez organizację konferencji adresowanej do lokalnych grup działania, rolników i zainteresowanych mieszkańców obszarów wiejskich</t>
  </si>
  <si>
    <t>konferencja - Oxytree - korzystna inwestycja - zdrowszy klimat, wydanie broszury informacyjnej</t>
  </si>
  <si>
    <t>przedstawiciele wybranych lokalnych grup działania z terenu Mazowsza, rolnicy, uczniowie szkół rolniczych, przedsiębiorcy, media lokalne oraz osoby zainteresowane tą tematyką z obszarów wiejskich</t>
  </si>
  <si>
    <t>Płońsk</t>
  </si>
  <si>
    <t>09/06/2016-22/06/2016</t>
  </si>
  <si>
    <t>Innowacyjna Szampania</t>
  </si>
  <si>
    <t>poznanie osiągnięć inicjatywy LEADER we Francji na przykładzie wybranych GAL i transfer najlepszych doświadczeń na obszar Mazowsza, poznanie innowacyjnych i nowatorskich projektów z Leadera, sprawdzonych przykładów rozwoju obszarów wiejskich, wymiana informacji i doświadczeń LGD-ów nt. wdrażania inicjatywy Leader, stworzenie możliwości analizowania i doskonalenia pracy przedstawicielom LGD, poprzez umożliwienie poznania struktur francuskich GAL (podnoszenie kompetencji), nawiązywanie bezpośrednich kontaktów z GAL we Francji</t>
  </si>
  <si>
    <t xml:space="preserve">przedstawiciele sektora społecznego, gospodarczego i publicznego w tym przedstawiciele Lokalnych Grup Działania </t>
  </si>
  <si>
    <t>01/07/2016-30/11/2016</t>
  </si>
  <si>
    <t>Lokalna Grupa Działania Zalew Zegrzyński</t>
  </si>
  <si>
    <t>VII Festiwal Aktywności Społecznej i Kulturalnej Sołectw</t>
  </si>
  <si>
    <t>aktywizacja mieszkańców, wspieranie i promocja obszaru LGD Zalew Zegrzyński, promocja lokalnego dziedzictwa kulturowego, historycznego, przyrodniczego, gospodarczego i kulinarnego</t>
  </si>
  <si>
    <t>przedstawiciele 7 sołectw z obszaru LGD (po 1 wytypowanym sołectwie przez każdą gminę członkowską LGD: Dąbrówka, Jabłonna, Nieporęt, Radzymin, Serock, Somianka, Wieliszew)</t>
  </si>
  <si>
    <t>Legionowo</t>
  </si>
  <si>
    <t>01/07/2016-03/09/2016</t>
  </si>
  <si>
    <t>Gmina Nasielsk</t>
  </si>
  <si>
    <t>Dożynki w Nunie</t>
  </si>
  <si>
    <t>aktywizacja mieszkańców wsi na rzecz podejmowania inicjatyw w zakresie rozwoju obszarów wiejskich, w tym kreowania miejsc pracy na terenach wiejskich; zwiększenie udziału zainteresowanych stron we wdrażaniu inicjatyw na rzecz rozwoju; dzięki realizacji operacji wzrośnie świadomość i wiedza mieszkańców Gminy Nasielsk o kulturze wiejskiej i wytwarzaniu zdrowej żywności</t>
  </si>
  <si>
    <t>dożynki połączone z występami artystycznymi, degustacją produktów regionalnych, promocją rękodzieła artystycznego, nauką pierwszej pomocy przedmedycznej, konkursem na najładniejszy wieniec dożynkowy</t>
  </si>
  <si>
    <t>mieszkańcy Parafii w Nunie</t>
  </si>
  <si>
    <t>Nasielsk</t>
  </si>
  <si>
    <t>15/06/2016-31/09/2016</t>
  </si>
  <si>
    <t>Powiat Siedlecki</t>
  </si>
  <si>
    <t>Forum organizacji pozarządowych powiatu siedleckiego</t>
  </si>
  <si>
    <t>aktywizacja mieszkańców wsi, poprzez wykorzystanie dobrych praktyk z dotychczasowej działalności organizacji pozarządowych; kolejnym celem jest promowanie wykorzystania funduszy europejskich np. w celu tworzenia nowych miejsc pracy, aktywizacji ludności wiejskiej, a także pokazanie przykładów podnoszenia jakości życia na obszarach wiejskich, zwiększanie potencjału kapitału społecznego, dzielenie się pomysłami, promocja zrealizowanych projektów na podstawie dotychczasowej działalności sektora ngo</t>
  </si>
  <si>
    <t>cykl spotkań oraz wydanie jednej podsumowującej publikacji dotyczącej upowszechniania dobrych praktyk w ramach działania ngo</t>
  </si>
  <si>
    <t>mieszkańcy powiatu siedleckiego, organizacje pozarządowe, beneficjenci i potencjalni beneficjenci programów UE</t>
  </si>
  <si>
    <t>Siedlce</t>
  </si>
  <si>
    <t>03/06/2016-31/10/2016</t>
  </si>
  <si>
    <t xml:space="preserve">Nadbużańskie Stowarzyszenie "Przyjazne Mierzwice" </t>
  </si>
  <si>
    <t>Święto Morza</t>
  </si>
  <si>
    <t>zaspokojenie potrzeb społecznych i kulturalnych mieszkańców, budowanie pozytywnych związków między członkami społeczności, promowanie regionalnych smaków żywności Mazowsza Wschodniego, pielęgnowanie przedwojennej tradycji Święta Morza nad Bugiem w Mierzwicach, aktywizacja właścicieli gospodarstw, wymiana kontaktów i nawiązanie współpracy między organizacjami, promocja ryb jako 'modnej alternatywy' żywieniowej wzbogacającej dietę.</t>
  </si>
  <si>
    <t>impreza wystawiennicza  wraz z konkursem kulinarnym</t>
  </si>
  <si>
    <t xml:space="preserve">organizacje pozarządowe z terenu województwa mazowieckiego, gospodarstwa agroturystyczne, koła gospodyń wiejskich, gospodarstwa zajmujące się uprawą, produkcją i promocją lokalnej zdrowej żywności,
zaproszeni goście, mieszkańcy gminy Sarnaki i całego powiatu łosickiego, siedleckiego, sokołowskiego
</t>
  </si>
  <si>
    <t>Stare Mierzwice</t>
  </si>
  <si>
    <t>10/06/2016-26/06/2016</t>
  </si>
  <si>
    <t>Stowarzyszenie Edukacji Rolniczej  i Leśnej  EUROPEA POLSKA</t>
  </si>
  <si>
    <t>Szkoły rolnicze ośrodkami wiedzy i inicjatywności na rzecz zrównoważonego rozwoju obszarów wiejskich. Przykłady dobrej praktyki i międzynarodowa wymiana doświadczeń</t>
  </si>
  <si>
    <t xml:space="preserve">udostępnienie innowacyjnych i nowoczesnych rozwiązań w nauczaniu w zielonym sektorze, pokazywanie przykładów dobrych praktyk, które budzą postawy przedsiębiorczości i zachęcają przede wszystkim młodych ludzi do działania na obszarach wiejskich
</t>
  </si>
  <si>
    <t>Kongres Młodych Rolników wraz z imprezami towarzyszącymi oraz wizyty studyjne</t>
  </si>
  <si>
    <t xml:space="preserve">przyszli rolnicy, uczniowie, szkoleniowcy, instruktorzy i nauczyciele zawodu w szkołach rolniczych i leśnych, osoby zainteresowane działaniami na rzecz rozwoju obszarów wiejskich
</t>
  </si>
  <si>
    <t>Brwinów</t>
  </si>
  <si>
    <t>12/05/2016-19/05/2016</t>
  </si>
  <si>
    <t>Związek Stowarzyszeń „Partnerstwo Zalewu Zegrzyńskiego”</t>
  </si>
  <si>
    <t>Szkolenie pn. „Inkubator kuchenny i lokalne formy sprzedaży produktów lokalnych szansą na rozwój przedsiębiorczości wiejskiej”</t>
  </si>
  <si>
    <t xml:space="preserve">przeszkolenie uczestników wyjazdu z obszaru działania LGD Zalew Zegrzyński oraz LGD Aktywni Razem, w zakresie organizacji inkubatorów kuchennych oraz lokalnych form sprzedaży produktów lokalnych jako szansa na rozwój przedsiębiorczości wiejskiej
</t>
  </si>
  <si>
    <t>szkolenie wyjazdowe</t>
  </si>
  <si>
    <t xml:space="preserve">rolnicy, osoby działające w sektorze publicznym bądź społecznym z obszaru działania Lokalnej Grupy Działania Zalew Zegrzyński oraz Lokalnej Grupy Działania Aktywni Razem, którzy zainteresowani będą utworzeniem bądź prowadzeniem inkubatorów kuchennych, a także zainteresowane będą lokalnymi formami sprzedaży produktów lokalnych
</t>
  </si>
  <si>
    <t>10/06/2016-16/06/2016</t>
  </si>
  <si>
    <t>Centralny Ośrodek Badania Odmian Roślin Uprawnych Stacja Doświadczalna Oceny Odmian w Seroczynie</t>
  </si>
  <si>
    <t>Transfer wiedzy o odmianie gwarancją postępu rolniczego</t>
  </si>
  <si>
    <t>transfer wiedzy o odmianach głównych gatunków roślin rolniczych, wykorzystanie wiedzy o najnowszych odmianach do optymalizacji produkcji rolniczej w naszym regionie, publikacja wyników najnowszych badań dotyczących przydatności odmian do uprawy w regionie mazowieckim</t>
  </si>
  <si>
    <t>dwie publikacje tematyczne</t>
  </si>
  <si>
    <t>rolnicy prowadzący gospodarstwa szczególnie nakierowane na produkcje roślinną</t>
  </si>
  <si>
    <t>Seroczyn</t>
  </si>
  <si>
    <t>25/05/2016-31/10/2016</t>
  </si>
  <si>
    <t>"Ocalić od zapomnienia" - produkty regionalne i tradycyjne na mazowieckich stołach</t>
  </si>
  <si>
    <t xml:space="preserve"> przypomnienie dawnych obyczajów i zwyczajów Mazowsza poprzez organizację stoisk tematycznych na kiermaszach, wydarzeniach środowiskowych, a nawet odpustach, dożynkach i pokazach stołów świątecznych; celem operacji jest promocja produktów regionalnych i tradycyjnych, upowszechnienie wiedzy na ich temat oraz kultywowanie tradycji dziedzictwa kulturowego polskiej wsi, zwłaszcza mazowieckiej, operacja ma na celu aktywizację lokalnego środowiska wokół szkół funkcjonujących na obszarach wiejskich, przypomnienie w środowiskach lokalnych o ich kulturotwórczej roli w rozwoju społeczeństw i zachęcenie do podjęcia współpracy na rzecz zrównoważonego rozwoju</t>
  </si>
  <si>
    <t>stoiska tematyczne, warsztaty kulinarne</t>
  </si>
  <si>
    <t>społeczność lokalna, beneficjenci i potencjalni beneficjenci, instytucje zaangażowane pośrednio we wdrażanie Programu. Operacja skierowana jest również do młodych ludzi, uczniów szkół ponadgimnazjalnych, gimnazjów</t>
  </si>
  <si>
    <t>12/05/2016-06/12/2016</t>
  </si>
  <si>
    <t>Stowarzyszenie Lokalna Grupa Działania "Zielone Sąsiedztwo"</t>
  </si>
  <si>
    <t>Wsparcie merytoryczne i promocyjne sieciowego produktu lokalnego na terenach wiejskich na bazie pracowni rzemieślniczych z obszaru Stowarzyszenia Lokalna Grupa Działania "Zielone Sąsiedztwo"</t>
  </si>
  <si>
    <t>wzmocnienie merytoryczne, wsparcie promocyjne oraz upowszechnienie (promocja wewnętrzna, na obszarze LGD) zidentyfikowanych dobrych praktyk w zakresie sieciowego produktu lokalnego z obszaru LGD, jakim są współpracujące ze sobą lokalne pracownie artystyczne i rękodzielnicze</t>
  </si>
  <si>
    <t>konferencja oraz warsztaty</t>
  </si>
  <si>
    <t>osoby mieszkające i/lub pracujące na obszarze trzech gmin (Brwinów, Milanówek i Podkowa Leśna) LGD "Zielone Sąsiedztwo" zajmujące się twórczością artystyczną i rękodzielniczą oraz osoby odpowiedzialne za animacje takiej twórczości i wspierające merytorycznie  i organizacyjnie lokalne inicjatywy oparte na dziedzictwie kulturowym</t>
  </si>
  <si>
    <t>Podkowa Leśna</t>
  </si>
  <si>
    <t>09/05/2016-14/05/2016</t>
  </si>
  <si>
    <t>Centralna Biblioteka Rolnicza im. Michała Oczapowskiego w Warszawie</t>
  </si>
  <si>
    <t>XIV Warszawskie Święto Chleba</t>
  </si>
  <si>
    <t>promocja i popularyzacja tradycji wsi polskiej, jej obrzędów związanych z chlebem oraz prezentacja rękodzieła twórców ludowych, tradycyjnych wyrobów kulinarnych, w tym przede wszystkim chleba, wędlin, serów i miodów w otoczeniu, szeroko rozumianej, kultury ludowej</t>
  </si>
  <si>
    <t>impreza wystawiennicza</t>
  </si>
  <si>
    <t>mieszkańcy Mazowsza</t>
  </si>
  <si>
    <t>30/06/2016-02/10/2016</t>
  </si>
  <si>
    <t>Dożynki Powiatu Siedleckiego 2016</t>
  </si>
  <si>
    <t>budowanie partnerskich relacji samorządu ze społecznością lokalną, promocja dziedzictwa kulturowego, kulinarnego i tradycji na obszarach wiejskich; operacja umożliwi upowszechnienie wartości polskiej kultury, z jej regionalną różnorodnością i dziedzictwem lokalnych społeczności; działanie zostanie wykorzystane do promocji produktów tradycyjnych, lokalnych wschodniej kuchni Mazowsza, folkloru, tradycji i zwyczajów wiejskich; operacja  ma na celu zaktywizowanie mieszkańców wsi, w celu efektywnego i skutecznego wykorzystania inicjatyw służących rozwojowi lokalnych społeczności poprzez podejmowanie współpracy</t>
  </si>
  <si>
    <t>impreza wystawiennicza - dożynki</t>
  </si>
  <si>
    <t>mieszkańcy powiatu siedleckiego, mieszkańcy Mazowsza, beneficjenci i potencjalni beneficjenci programów UE</t>
  </si>
  <si>
    <t>01/05/2016-30/09/2016</t>
  </si>
  <si>
    <t>15/06/2016-30/09/2016</t>
  </si>
  <si>
    <t>Dobre praktyki w pozyskiwaniu środków Europejskich w Gminie Nasielsk</t>
  </si>
  <si>
    <t>informowanie społeczeństwa i potencjalnych beneficjentów o polityce rozwoju obszarów wiejskich i wsparciu finansowym; dzięki realizacji operacji wzrośnie świadomość i wiedza mieszkańców Gminy Nasielsk o wsparciu finansowym z funduszy europejskich jakie może otrzymać gmina na realizację zadań; mieszkańcy poznają nazwy funduszy, zakresy wsparcia, jak również jednostki przyznające dotacje; operacja będzie promować aktywne włączenie się mieszkańców w proces aplikowania o środki zewnętrzne</t>
  </si>
  <si>
    <t>konkurs fotograficzny, folder i film promocyjny oraz promocja w prasie</t>
  </si>
  <si>
    <t>mieszkańcy Gminy Nasielsk</t>
  </si>
  <si>
    <t>Liczba konkursów</t>
  </si>
  <si>
    <t>30/05/2016-30/09/2016</t>
  </si>
  <si>
    <t>Gmina Klembów</t>
  </si>
  <si>
    <t>Produkty lokalne z Gminy Klembów – jakość i tradycja</t>
  </si>
  <si>
    <t xml:space="preserve">aktywizacja mieszkańców gminy Klembów do podejmowania nowych wyzwań, które przyczynią się do ich zmiany sytuacji społecznej i materialnej i rozwoju obszarów wiejskich Gminy
</t>
  </si>
  <si>
    <t>jarmark oraz wydanie informatora  o  produktach lokalnych</t>
  </si>
  <si>
    <t>mieszkańcy Gminy Klembów, organizacje pozarządowe działające na terenie gminy oraz odwiedzający jarmark i potencjalni turyści</t>
  </si>
  <si>
    <t>Klembów</t>
  </si>
  <si>
    <t>08/06/2016-19/12/2016</t>
  </si>
  <si>
    <t>Centrum Doradztwa Rolniczego z siedzibą w Brwinowie</t>
  </si>
  <si>
    <t>Chrońmy pszczoły - to się opłaca</t>
  </si>
  <si>
    <t>propagowanie dobrych praktyk rolniczych i środowiskowych na obszarach wiejskich, co przyczyni się do zwiększenia populacji pszczół oraz poprawy ich zdrowotności; projekt zakłada upowszechnienie wiedzy na temat roli pszczół w życiu człowieka oraz zasad ich ochrony przez rolników</t>
  </si>
  <si>
    <t>akcja promocyjna, szkolenia</t>
  </si>
  <si>
    <t>rolnicy z województwa mazowieckiego, doradcy (z państwowych i prywatnych podmiotów doradczych), członkowie stowarzyszeń i związków pszczelarskich, studenci i uczniowie kierunków rolniczych/przyrodniczych, mieszkańcy obszarów wiejskich</t>
  </si>
  <si>
    <t>15/06/2016-15/10/2016</t>
  </si>
  <si>
    <t>Miasto i Gmina Serock</t>
  </si>
  <si>
    <t>Udział w Targach turystycznych Wypoczynek 2016 Toruński Festiwal Smaków</t>
  </si>
  <si>
    <t>prezentacja osiągnięć i promocja polskiej wsi w kraju poprzez udział w  Targach turystycznych Wypoczynek 2016 Toruński Festiwal Smaków; operacja daje również  możliwość wymiany doświadczeń oraz niesie za sobą wartość edukacyjną jak i integracyjno – aktywizującą</t>
  </si>
  <si>
    <t>udział w targach - stoisko wystawiennicze</t>
  </si>
  <si>
    <t>Koła Gospodyń Wiejskich działające na terenie gminy Miasto i Gmina Serock, Gospodarstwa Agroturystyczne z terenu Gminy</t>
  </si>
  <si>
    <t>08/04/2016-10/04/2016</t>
  </si>
  <si>
    <t>Serock</t>
  </si>
  <si>
    <t>Mazowiecka Agencja Energetyczna Sp. z o. o.</t>
  </si>
  <si>
    <t>Organizacja cyklu 12 szkoleń wraz z opracowaniem materiałów dydaktycznych promujących ograniczenie emisyjności gospodarki Województwa Mazowieckiego przez wykorzystanie LNG oraz LBG dla celów komunalnych, przemysłowych, energetycznych i transportowych</t>
  </si>
  <si>
    <t>rozpowszechnienie wiedzy  dot. LNG/LBG i możliwości jego różnorodnych zastosowań</t>
  </si>
  <si>
    <t>organizacja cyklu szkoleń</t>
  </si>
  <si>
    <t>Samorządy powiatowe i gminne z terenu Mazowsza, rolnicy i przedsiębiorcy prowadzący działalność gospodarczą, przedsiębiorstw komunalne (energetyczne, ciepłownicze), transport publiczny, poczta itp.</t>
  </si>
  <si>
    <t>06/06/2016-30/11/2016</t>
  </si>
  <si>
    <t>Gminny Ośrodek Kultury w Wiśniewie</t>
  </si>
  <si>
    <t>X Mazowiecki Festiwal Kapel Ludowych „Pod Siedlcami w Wiśniewie”</t>
  </si>
  <si>
    <t>promocja miejscowości Wiśniew oraz Gminy Wiśniew; operacja będzie mieć  wpływ na jakości życia, zwiększenie aktywności mieszkańców, wzrost poziomu wiedzy i podtrzymanie tradycji ludowej, a także nawiązanie współpracy i wymiana doświadczeń między uczestniczącymi zespołami</t>
  </si>
  <si>
    <t>mieszkańcy miejscowości Wiśniew, Gminy Wiśniew, goście, zespoły uczestniczące w Festiwalu</t>
  </si>
  <si>
    <t>Wiśniew</t>
  </si>
  <si>
    <t>15/06/2016-07/08/2016</t>
  </si>
  <si>
    <t xml:space="preserve">Mazowieckie Stowarzyszenie Turystyki Wiejskiej </t>
  </si>
  <si>
    <t>Promocja ważnym czynnikiem rozwoju agroturystyki i turystyki wiejskiej na Mazowszu</t>
  </si>
  <si>
    <t>kompleksowe wsparcie działań w zakresie rozwoju turystyki wiejskiej na Mazowszu, szczególnie w zakresie tworzenia innowacyjnych produktów turystycznych; realizacja projektu, poprzez szeroką, ujednoliconą promocję, przyczyni się do wzrostu zainteresowania wypoczynkiem na mazowieckiej wsi</t>
  </si>
  <si>
    <t>kompleksowe działania promocyjne:  strona internetowa, opracowanie projektu logo stowarzyszenia, wykonanie  dwustronnych strzałek, służących  oznakowaniu obiektów turystycznych, opracowanie i druk materiałów promocyjnych, wykonanie banerów reklamujących stowarzyszenie</t>
  </si>
  <si>
    <t>mieszkańcy obszarów wiejskich Mazowsza, właściciele gospodarstw agroturystycznych i obiektów turystyki wiejskiej, członkowie Mazowieckiego Stowarzyszenia Turystyki Wiejskiej</t>
  </si>
  <si>
    <t>Gmina Czosnów</t>
  </si>
  <si>
    <t>„Konie, łosie, kajaki i czosnowskie przysmaki”</t>
  </si>
  <si>
    <t xml:space="preserve">stworzenie nowoczesnej wsi w oparciu o dziedzictwo kulturowe, a zwłaszcza kulinarne: podtrzymywanie tradycji i historii niezapisanej i przekazywanej przez najstarsze pokolenia Czosnowa; wykorzystanie potencjału historycznego, społecznego, ekonomicznego, przyrodniczego i turystycznego do zrównoważonego rozwoju: wypromowanie produktu lokalnego w oparciu o dobre praktyki regionu małopolskiego; celem operacji jest również budowanie pozytywnej relacji między zróżnicowanym środowiskiem społecznym gminy
</t>
  </si>
  <si>
    <t>Festiwal Czosnowskich Przysmaków, wyjazd studyjny oraz wydanie folderu</t>
  </si>
  <si>
    <t xml:space="preserve">mieszkańcy obszarów wiejskich woj. mazowieckiego, a zwłaszcza powiatów nowodworskiego,  zachodnio -warszawskiego i gminy Czosnów; lokalni przedsiębiorcy działający w granicy turystycznej; członkowie organizacji pozarządowych i grup nieformalnych zajmujący się działaniami o charakterze kulturalnym, turystycznym, ludowym
</t>
  </si>
  <si>
    <t>Czosnów</t>
  </si>
  <si>
    <t>01/07/2016-30/10/2016</t>
  </si>
  <si>
    <t>Stowarzyszenie „Lokalna Grupa Działania – Tygiel Doliny Bugu”</t>
  </si>
  <si>
    <t>Realizacja Programów Aktywności Lokalnej w praktyce</t>
  </si>
  <si>
    <t xml:space="preserve">realizacja Programu Aktywności Lokalnej (PAL), który zakłada wspólne działania lokalnych podmiotów na rzecz uaktywnienia i pobudzenia potencjału grup oraz społeczności lokalnych, a także włączanie ich w życie społeczne; przedsięwzięcia w tym zakresie ukierunkowane będą na edukację społeczną, inicjonowanie grup samopomocowych, zachęcanie mieszkańców do udziału w lokalnych inicjatywach, promowanie działań wolontarystycznych, udostępnianie informacji o dostępnych usługach, budowanie pozytywnych związków między członkami społeczności. </t>
  </si>
  <si>
    <t>wyjazd szkoleniowy</t>
  </si>
  <si>
    <t xml:space="preserve">przedstawiciele organizacji pozarządowych z terenu powiatu łosickiego, siedleckiego, sokołowskiego współpracujących z osobami zagrożonymi ubóstwem i wykluczeniem społecznym,
przedstawiciele Ośrodków Pomocy Społecznej, przedstawiciele samorządów, przedstawiciele LGD
</t>
  </si>
  <si>
    <t>Drohiczyn</t>
  </si>
  <si>
    <t>30/05/2016-08/07/2016</t>
  </si>
  <si>
    <t>Gmina Krasnosielc</t>
  </si>
  <si>
    <t>Poznajemy zwyczaje Podhala – wyjazd studyjny dla Kół Gospodyń Wiejskich z Gminy Krasnosielc</t>
  </si>
  <si>
    <t>zwiększenie kompetencji na temat pozyskiwania środków z funduszy unijnych oraz wzrost aktywności społecznej i kulturalnej grupy 50 kobiet w różnym wieku zamieszkujących obszary wiejskie</t>
  </si>
  <si>
    <t>KGW działające na terenie Gminy Krasnosielc</t>
  </si>
  <si>
    <t>Liczba wyjazdów/wizyt studyjnych/wymian eksperckich</t>
  </si>
  <si>
    <t>Krasnosielc</t>
  </si>
  <si>
    <t>Liczba uczestników wyjazdów/wizyt studyjnych/wymian eksperckich</t>
  </si>
  <si>
    <t>15/07/2016-30/11/2016</t>
  </si>
  <si>
    <t>Lokalna Grupa Działania Razem dla Rozwoju</t>
  </si>
  <si>
    <t>Razem dla  zrównoważonego rozwoju LGD Razem dla Rozwoju</t>
  </si>
  <si>
    <t>promocja zrównoważonego rozwoju obszarów wiejskich poprzez przeprowadzenie kompleksowej kampanii promocyjno – informacyjnej z zakresu identyfikowania i rozpowszechniania najlepszych praktyk w realizacji projektów dotyczących zachowania i ochrony dziedzictwa kulturowego polskiej wsi oraz zachowania i ochrony środowiska i krajobrazu przyrodniczego i bioróżnorodności</t>
  </si>
  <si>
    <t>wystawa; konferencja inaugurująca projekt, przeprowadzenie cyklu  szkoleń/seminariów, wydanie broszury i filmu promującego dobre praktyki i zrównoważony rozwój obszarów wiejskich</t>
  </si>
  <si>
    <t>mieszkańcy obszarów wiejskich</t>
  </si>
  <si>
    <t>Liczba szkoleń, warsztatów</t>
  </si>
  <si>
    <t>Wyszogród</t>
  </si>
  <si>
    <t>Liczba konferencji, spotkań, seminariów</t>
  </si>
  <si>
    <t>Liczba uczestników szkoleń, warsztatów</t>
  </si>
  <si>
    <t xml:space="preserve">Liczba wydanych broszur, artykułów, publikacji itp. </t>
  </si>
  <si>
    <t>Liczba wykorzystanych innych narzędzi komunikacji dla informacji lub promocji lub upowszechniania dobrych praktyk, np. mediów społecznościowych</t>
  </si>
  <si>
    <t>1, 2</t>
  </si>
  <si>
    <t xml:space="preserve">Lokalna Grupa Działania Zalew Zegrzyński </t>
  </si>
  <si>
    <t>Przeprowadzenie szkolenia specjalistycznego w formie wizyty studyjnej do Francji</t>
  </si>
  <si>
    <t>przeprowadzenie szkolenia specjalistycznego w formie wizyty studyjnej do Francji dla mazowieckich LGD, co umożliwi tworzenie sieci kontaktów dla LGD</t>
  </si>
  <si>
    <t>przedstawiciele LGD z Mazowsza oraz  przedstawiciele Samorządu Województwa Mazowieckiego</t>
  </si>
  <si>
    <t>18/01/2016-30/11/2016</t>
  </si>
  <si>
    <t>Udział w targach promocją obszaru LGD Zalew Zegrzyński</t>
  </si>
  <si>
    <t xml:space="preserve">nawiązanie bezpośredniej komunikacji  z potencjalnymi partnerami, sposobność do zaprezentowania produktów lokalnych na „żywo”, dostarczanie aktualnych informacji o ofercie obszaru LGD Zalew Zegrzyński w tym o atrakcyjnych formach spędzania czasu na obszarze LGD Zalew Zegrzyński
</t>
  </si>
  <si>
    <t>usługi związane z udziałem delegacji w targach oraz wyposażenie i promocja stoiska wystawienniczego na targach</t>
  </si>
  <si>
    <t>członkowie LGD ZZ, osoby zwiedzające targi, inni wystawcy z Polski i z zagranicy</t>
  </si>
  <si>
    <t>18/01/2016-10/04/2016</t>
  </si>
  <si>
    <t>Liczba działań promocyjnych w mediach</t>
  </si>
  <si>
    <t>I, II, VI</t>
  </si>
  <si>
    <t>Fundacja Podlaskie Centrum Radiowe</t>
  </si>
  <si>
    <t xml:space="preserve">Cykl programów radiowych, z wykorzystaniem studia mobilnego i wsparcia portalu internetowego,
p.t. „Jak zmienia się nasza gmina”
</t>
  </si>
  <si>
    <t xml:space="preserve">dotarcie do mieszkańców wsi, małych miasteczek oraz przedsiębiorców działających lub planujących działalność na rzecz rolnictwa lub na terenach wiejskich, czyli potencjalnych beneficjentów PROW 2014 – 2020 z obszaru słabo zurbanizowanej Polski środkowo – wschodniej, czyli Wschodniego Mazowsza
</t>
  </si>
  <si>
    <t xml:space="preserve">produkcja i emisja 6 całodziennych programów radiowych z wykorzystaniem mobilnego studia radiowego
</t>
  </si>
  <si>
    <t>rolnicy indywidualni oraz ich rodziny, Lokalne Grupy Działania, samorządowcy, leśnicy, stowarzyszenia lokalne, działacze społeczni, twórcy i animatorzy kultury lokalnej, przedstawiciele kościołów i związków wyznaniowych, zamieszkali na terenach wiejskich i małych miasteczkach Polski środkowo - wschodniej</t>
  </si>
  <si>
    <t>04/04/2016- 31/05/2016</t>
  </si>
  <si>
    <t xml:space="preserve">Dziedzictwo lokalne Nadrenii podstawą rozwoju obszarów wiejskich  </t>
  </si>
  <si>
    <t>aktywizacja społeczności lokalnej do podejmowania inicjatyw na rzecz rozwoju obszarów wiejskich, tworzenia partnerstwa publiczno-prywatnego, wskazanie nowych możliwości wykorzystania dziedzictwa przyrodniczego, historycznego oraz kulinarnego, do tworzenia miejsc pracy w turystyce i rekreacji</t>
  </si>
  <si>
    <t>członkowie Lokalnych Grup Działania z Mazowsza, przedstawiciele sektora społecznego, gospodarczego i publicznego</t>
  </si>
  <si>
    <t>30/03/2016-30/07/2016</t>
  </si>
  <si>
    <t>Polska Izba Produktu Regionalnego i Lokalnego</t>
  </si>
  <si>
    <t>Wykorzystanie mazowieckich produktów regionalnych i tradycyjnych w lokalnej ofercie turystycznej i gastronomicznej</t>
  </si>
  <si>
    <t>promocja dziedzictwa kulinarnego oraz żywności wysokiej jakości a także skracanie łańcuchów żywności poprzez promocję tradycyjnej żywności wysokiej jakości wśród restauratorów i konsumentów</t>
  </si>
  <si>
    <t xml:space="preserve">wydanie poradnika dla producentów, rozbudowanie portalu www.produktyregionalne.pl.; wydanie 3 numerów pisma „Smak i Tradycja”; spotkania konsultacyjne z pracownikami sektora „usług  żywieniowych”, wydanie folderu dobrych praktyk, wydanie raportu; wydanie folderu „Turystyka kulinarna na Mazowszu – szanse i perspektywy”; 3 wydarzenia medialne; wyjazd studyjny na wyspę Rugia w Niemczech; konferencja podsumowująca projekt.
</t>
  </si>
  <si>
    <t>rolnicy i przetwórcy produktów z lokalnych firm działających na Mazowszu, osoby prowadzące usługi gastronomiczne i turystyczne, turyści, konsumenci żywności wysokiej jakości</t>
  </si>
  <si>
    <t>01/03/2016- 31/12/2016</t>
  </si>
  <si>
    <t>Aktywna młodzież szansą na rozwój Gminy Krasnosielc – warsztaty artystyczne dla zespołu mażoretkowego i orkiestry dętej</t>
  </si>
  <si>
    <t>zwiększenie aktywności społecznej i rozwój młodzieży zamieszkującej na obszarach wiejskich</t>
  </si>
  <si>
    <t xml:space="preserve">wyjazd studyjny i warsztaty artystyczne
</t>
  </si>
  <si>
    <t>członkowie orkiestry dętej działającej przy OSP Pienice oraz zespół mażoretek</t>
  </si>
  <si>
    <t>25/04/2016- 31/08/2016</t>
  </si>
  <si>
    <t>Gmina Suchożebry</t>
  </si>
  <si>
    <t>Aktywizacja społeczności lokalnej poprzez organizację festynu rodzinnego Złota Jesień w Suchożebrach oraz festynu rodzinnego z okazji Święta Rodziny</t>
  </si>
  <si>
    <t>promocja wśród mieszkańców Gminy Suchożebry idei współdziałania i budowania wspólnoty oraz aktywizacja i integracja mieszkańców gminy poprzez organizację wspólnych przedsięwzięć</t>
  </si>
  <si>
    <t>dwie imprezy rodzinne</t>
  </si>
  <si>
    <t>mieszkańcy Gminy Suchożebry, goście</t>
  </si>
  <si>
    <t>Suchożebry</t>
  </si>
  <si>
    <t>Społeczny Lider Obszarów Wiejskich Mazowsza</t>
  </si>
  <si>
    <t>stworzenie sieci liderów społecznych, którzy byliby inicjatorami różnych wydarzeń i wspierania lokalnych społeczności w kreowaniu pomysłów dotyczących włączenia społecznego</t>
  </si>
  <si>
    <t>kampania informacyjna, realizacja 30 szkoleń pod nazwą Społeczny Lider Obszarów Wiejskich Mazowsza</t>
  </si>
  <si>
    <t>młodzież do 35 roku życia zamieszkująca obszary wiejskie</t>
  </si>
  <si>
    <t>01/03/2016- 30/11/2016</t>
  </si>
  <si>
    <t xml:space="preserve">Przetwarzanie mleka udojowego – warsztaty serowarskie </t>
  </si>
  <si>
    <t>zaprezentowanie przetwarzania mleka udojowego jako pozyskania dodatkowego źródła dochodu w gospodarstwie, a także promowanie  innowacji w rolnictwie</t>
  </si>
  <si>
    <t>działania promocyjne i przeprowadzenie cyklu warsztatów</t>
  </si>
  <si>
    <t>mieszkańcy Mazowsza, przedstawiciele organizacji pozarządowych oraz KGW działających na terenie woj. mazowieckiego tj. powiat łosicki, sokołowski i siedlecki; rolnicy; osoby planujące rozpocząć lub prowadzące działalność w zakresie działalności turystycznej oraz agroturystycznej z woj. mazowieckiego</t>
  </si>
  <si>
    <t>01/04/2016-20/05/2016</t>
  </si>
  <si>
    <t>Centrum Doradztwa Rolniczego w Brwinowie</t>
  </si>
  <si>
    <t>Ekonomia społeczna sposobem na sukces</t>
  </si>
  <si>
    <t>rozpowszechnienie informacji na temat  przedsiębiorstw społecznych; możliwości prowadzenia działalności gospodarczej w ramach stowarzyszenia, zasad  komunikacji interpersonalnej koniecznej do dobrej współpracy itp; tematyka ekonomii społecznej przyczynić się może do zaktywizowania i zachęcenia do współpracy oraz zainspirowania do tworzenia inicjatyw gospodarczych z tematyki ekonomii społecznej na obszarach wiejskich</t>
  </si>
  <si>
    <t>szkolenie i wyjazd studyjny</t>
  </si>
  <si>
    <t xml:space="preserve">doradcy, członkowie lokalnych grup działania, przedstawiciele samorządów lokalnych i powiatowych urzędów pracy z obszarów wiejskich województwa mazowieckiego </t>
  </si>
  <si>
    <t>01/04/2016-30/06/2016</t>
  </si>
  <si>
    <t>II,III,VI</t>
  </si>
  <si>
    <t>Gmina Cegłów</t>
  </si>
  <si>
    <t>Aktywizacja mieszkańców terenów wiejskich gminy Cegłów na rzecz podejmowania inicjatyw w zakresie zrównoważonego rozwoju obszarów wiejskich</t>
  </si>
  <si>
    <t>głównym celem operacji jest aktywizacja mieszkańców terenów wiejskich gminy Cegłów na rzecz podejmowania inicjatyw w zakresie zrównoważonego rozwoju obszarów wiejskich, w tym kreowanie pozarolniczej działalności gospodarczej poprzez wykorzystywanie walorów przyrodniczych, tradycji lokalnych oraz przetwarzania i wprowadzenia do obrotu produktów lokalnych</t>
  </si>
  <si>
    <t>szkolenia, spotkania warsztatowe, kulinarne</t>
  </si>
  <si>
    <t>mieszkańcy terenów wiejskich, zarówno osoby fizyczne, jak i przedsiębiorcy, zainteresowani rozwojem terenów wiejskich gminy Cegłów</t>
  </si>
  <si>
    <t>01/02/2016-30/09/2016</t>
  </si>
  <si>
    <t>Cegłów</t>
  </si>
  <si>
    <t>I,IV,VI</t>
  </si>
  <si>
    <t>Gmina Odrzywół</t>
  </si>
  <si>
    <t>Rozwój obszarów wiejskich i ochrona bioróżnorodności w dolinie rzeki Pilicy i Drzewiczki poprzez powrót do ekstensywnego wypasu owiec</t>
  </si>
  <si>
    <t>promocja i rozwój obszarów wiejskich w oparciu o nowe kierunki działalności a także pozyskanie dodatkowych źródeł pracy i dochodu w gospodarstwach niskoobszarowych i małotowarowych</t>
  </si>
  <si>
    <t>wyjazdy studyjne i szkolnie dla rolników</t>
  </si>
  <si>
    <t>rolnicy  i właściciele gospodarstw rolnych, sołtysi i liderzy wiejscy z Gminy Odrzywół</t>
  </si>
  <si>
    <t>Odrzywół</t>
  </si>
  <si>
    <t>Fundacja "Aktywacja"</t>
  </si>
  <si>
    <t>Aktywna świetlica wiejska</t>
  </si>
  <si>
    <t>aktywizacja dzieci i młodzieży z terenów wiejskich; realizacja operacji rozszerzy możliwości spędzania wolnego czasu przez dzieci i młodzież, umożliwi zaspokojenie ich potrzeb społecznych w zakresie rozwoju i odkrywania pasji i zainteresowań; realizacja projektu przyczyni się do podniesienia jakości życia na obszarach wiejskich</t>
  </si>
  <si>
    <t>zajęcia warsztatowe</t>
  </si>
  <si>
    <t xml:space="preserve"> dzieci i młodzież z obszarów wiejskich</t>
  </si>
  <si>
    <t>09/05/2016-09/11/2016</t>
  </si>
  <si>
    <t>Ostrów Mazowiecka</t>
  </si>
  <si>
    <t>LGD "Razem dla Rozwoju"</t>
  </si>
  <si>
    <t xml:space="preserve">Podniesienie kompetencji LGD Razem dla Rozwoju </t>
  </si>
  <si>
    <t>wsparcie LGD Razem dla Rozwoju w efektywnym realizowaniu jego działań statutowych oraz wdrażania Lokalnej Strategii Rozwoju w latach 2014-2020</t>
  </si>
  <si>
    <t>konferencje, spotkania doradcze i szkolenia, przygotowanie projektu współpracy międzynarodowej</t>
  </si>
  <si>
    <t>mieszkańcy obszarów wiejskich oraz pracownicy LGD Razem dla Rozwoju</t>
  </si>
  <si>
    <t>01/05/2015-01/12/2016</t>
  </si>
  <si>
    <t xml:space="preserve">Inicjatywa Leader dla Zalewu Zegrzyńskiego II </t>
  </si>
  <si>
    <t xml:space="preserve">upowszechnianie dobrych praktyk mających wpływ na rozwój obszarów wiejskich w tym promocja obszaru działania LGD PZZ oraz aktywizacja mieszkańców obszaru na rzecz podejmowania inicjatyw w zakresie rozwoju obszaru LGD poprzez wznowienie wydania publikacji Księgi Dobrych Praktyk </t>
  </si>
  <si>
    <t>wydruk publikacji po aktualizacji</t>
  </si>
  <si>
    <t>mieszkańcy obszaru działania LGD PZZ , przedsiębiorcy, stowarzyszenia, podmioty publiczne oraz potencjalni wnioskodawcy w ramach PROW 2014-2020</t>
  </si>
  <si>
    <t>01/04/2016-30/04/2016</t>
  </si>
  <si>
    <t>Dwuletni plan operacyjny KSOW na lata 2016-2017 dla województwa opolskiego</t>
  </si>
  <si>
    <t>Urząd Marszałkowski Województwa Opolskiego</t>
  </si>
  <si>
    <t xml:space="preserve">„Opolska Wioska Smaków i Tradycji” – prezentacja i promocja potencjału obszarów wiejskich województwa opolskiego podczas XVI Międzynarodowych Targów Turystycznych „W Stronę Słońca” w Opolu </t>
  </si>
  <si>
    <t>Promowanie dziedzictwa kulturowego. Wsparcie rozwoju turystyki wiejskiej, w tym agroturystyki. 
Promowanie rozwoju przedsiębiorczości na obszarach wiejskich oraz wspólnych form działalności gospodarczej.</t>
  </si>
  <si>
    <t>udział w targach</t>
  </si>
  <si>
    <t>potencjalni turyści, mieszkańcy województwa opolskiego, osoby poszukujące ofert spędzenia wolnego czasu poza miejscem zamieszkania</t>
  </si>
  <si>
    <t xml:space="preserve">1
</t>
  </si>
  <si>
    <t>Opole</t>
  </si>
  <si>
    <t>Organizacja konferencji dotyczącej popularyzacji i promocji wędkarstwa na terenach wiejskich województwa opolskiego</t>
  </si>
  <si>
    <t>Promocja i popularyzacja wiedzy o miejscach przeznaczonych do uprawniania wędkarstwa. Rozpowszechnianie wiedzy o doskonałych warunkach przyrodniczych terenów wiejskich regionu.</t>
  </si>
  <si>
    <t>wydanie folderu / przewodnika</t>
  </si>
  <si>
    <t>członkowie związków, stowarzyszeń i instytucji zajmujących się wędkarstwem, osoby poszukującej ofert spędzenia wolnego czasu, miłośnicy wędkarstwa, turyści, internauci poszukujący informacji dotyczących uprawiania wędkarstwa na terenach wiejskich woj. opolskiego</t>
  </si>
  <si>
    <t xml:space="preserve">Folder „Opolskie smaki” </t>
  </si>
  <si>
    <t xml:space="preserve">wydanie folderu </t>
  </si>
  <si>
    <t>10 000</t>
  </si>
  <si>
    <t>Promocja lokalnego produktu, folkloru, zwyczajów i tradycji rozwoju wszelkich form promocji funkcji społecznych wpływających na poprawę życia na obszarach wiejskich oraz promocja rozwoju wszelakich form turystyki wiejskiej, rekreacji i sportu, a także aktywnego stylu życia, aktywnego wypoczynku oraz postaw ekologicznych, w tym związanych z ochroną środowiska.</t>
  </si>
  <si>
    <t>potencjalni turyści, mieszkańcy województwa opolskiego, odwiedzający targi na terenie Polski, koła gospodyń wiejskich, lokalne grupy działania, gospodarstwa agroturystyczne</t>
  </si>
  <si>
    <t>Konkurs na Najlepszą Przestrzeń Publiczną Województwa Opolskiego – kategoria Najlepsza Przestrzeń Publiczna na Obszarach Wiejskich</t>
  </si>
  <si>
    <t>Promowanie osiągnięć w zakresie zagospodarowania przestrzeni publicznych na obszarach wiejskich w woj. opolskim. Podniesienie świadomości społecznej w zakresie kształtowania ładu przestrzennego na wsi</t>
  </si>
  <si>
    <t xml:space="preserve">organizacja konkursu z konferencją podsumowującą </t>
  </si>
  <si>
    <t xml:space="preserve">jednostki samorządu terytorialnego z terenu województwa, inne instytucje realizujące zadania publiczne oraz jednostki samorządu zawodowego architektów, urbanistów i inż. budownictwa 
</t>
  </si>
  <si>
    <t>Święto Województwa Opolskiego</t>
  </si>
  <si>
    <t>Promocja i popularyzacja kultury ludowej, tradycji obszarów wiejskich oraz produktów tradycyjnych</t>
  </si>
  <si>
    <t>prezentacja dorobku kulturowego, w tym kulinarnego regionu podczas wydarzeń o charakterze targowo-wystawienniczym</t>
  </si>
  <si>
    <t>mieszkańcy woj. opolskiego i pogranicza polsko-czeskiego, turyści odwiedzający region, członkowie sieci Dziedzictwo Kulinarne Opolskie, producenci produktów tradycyjnych</t>
  </si>
  <si>
    <t xml:space="preserve">Prezentacja osiągnięć i promocja opolskiego dziedzictwa kulturowego i kulinarnego za granicą </t>
  </si>
  <si>
    <t xml:space="preserve">Promocja i popularyzacja kultury ludowej, tradycji obszarów wiejskich oraz produktów tradycyjnych za granicą </t>
  </si>
  <si>
    <t>udział w zagranicznych imprezach o charakterze targowo-wystawienniczym</t>
  </si>
  <si>
    <t>mieszkańcy niemieckiego regionu partnerskiego – Nadrenii – Palatynatu, turyści odwiedzający wydarzenia, członkowie sieci Dziedzictwo Kulinarne Opolskie, producenci produktów tradycyjnych</t>
  </si>
  <si>
    <t>3</t>
  </si>
  <si>
    <t>Prezentacja dobrych przykładów odnowy wsi podczas wyjazdów krajowych i zagranicznych</t>
  </si>
  <si>
    <t>Wymiana wiedzy i doświadczeń między podmiotami uczestniczącymi w rozwoju obszarów wiejskich w działaniach realizowanych na rzecz aktywizacji mieszkańców obszarów wiejskich, wymianę i rozpowszechnianie rezultatów działań na rzecz tego rozwoju poprzez odnowę wsi</t>
  </si>
  <si>
    <t>wyjazdy krajowe i zagraniczne w zakresie tematycznym operacji</t>
  </si>
  <si>
    <t xml:space="preserve">społeczność wiejska, liderzy odnowy wsi, przedstawiciele samorządów terytorialnych i instytucji działających na rzecz obszarów wiejskich 
</t>
  </si>
  <si>
    <t>Prezentacja dobrych przykładów rozwoju przedsiębiorczości na wsi ze szczególnym uwzględnieniem Europejskiej Sieci Regionalnego Dziedzictwa Kulinarnego</t>
  </si>
  <si>
    <t xml:space="preserve">Ułatwianie transferu wiedzy w zakresie wspierania rozwoju produktów tradycyjnych i przedsiębiorczości na wsi 
Wspieranie organizacji krótkiego łańcucha żywnościowego, w tym przetwarzanie i wprowadzanie do obrotu produktów rolnych zgodnie z PROW 2014-2020
</t>
  </si>
  <si>
    <t>udział w spotkaniach / konferencjach / warsztatach organizowanych w zakresie tematycznym operacji, organizacja cyklu spotkań szkoleniowo-informacyjnych</t>
  </si>
  <si>
    <t xml:space="preserve">członkowie sieci Dziedzictwo Kulinarne Opolskie, producenci rolni, przedsiębiorcy prowadzący dostawy bezpośrednie, sprzedaż bezpośrednią, działalność marginalną, lokalną i ograniczoną, gospodarstwa agroturystyczne
</t>
  </si>
  <si>
    <t>2</t>
  </si>
  <si>
    <t>120</t>
  </si>
  <si>
    <t>Udział / organizacja przedsięwzięć mających na celu kultywowanie tradycji związanych z obrzędami dożynkowymi</t>
  </si>
  <si>
    <t xml:space="preserve">Kultywowanie tradycji na obszarach wiejskich oraz aktywizacja życia kulturowego na wsi, w tym integracja społeczności wiejskiej
</t>
  </si>
  <si>
    <t>udział / organizacja przedsięwzięć mających na celu kultywowanie tradycji związanych z obrzędami dożynkowymi</t>
  </si>
  <si>
    <t xml:space="preserve">przedstawiciele sołectw woj. opolskiego (grupy wieńcowe), mieszkańcy obszarów wiejskich, rolnicy, przedstawiciele władz samorządowych i rządowych, instytucji okołorolniczych, twórcy ludowi, producenci produktów lokalnych i tradycyjnych
</t>
  </si>
  <si>
    <t>Szkolenia i działania na rzecz tworzenia sieci kontaktów dla Lokalnych Grup Działania (LGD), w tym zapewnianie pomocy technicznej w zakresie współpracy międzyterytorialnej</t>
  </si>
  <si>
    <t xml:space="preserve">Wsparcie lokalnych grup działania w zakresie poszukiwania partnerów do współpracy międzyterytorialnej oraz podniesienie kompetencji w zakresie wykonywania przez nie zadań, związanych z wdrażaniem strategii rozwoju lokalnego </t>
  </si>
  <si>
    <t>organizacja spotkań / szkoleń / wyjazdów studyjnych - wg potrzeb zgłaszanych przez LGD</t>
  </si>
  <si>
    <t>przedstawiciele LGD i jednostki regionalnej KSOW województwa opolskiego</t>
  </si>
  <si>
    <t>Opolska Regionalna Organizacja Turystyczna w Opolu</t>
  </si>
  <si>
    <t>Promocja dziedzictwa kulturowego, regionalnych produktów tradycyjnych, kultury i atrakcji turystycznych obszarów wiejskich województwa opolskiego na Międzynarodowych Targach Turystycznych ITB Berlin 2016</t>
  </si>
  <si>
    <t>Wypromowanie wartości kulturowych Śląska Opolskiego i jego dorobku w zakresie turystyki wiejskiej</t>
  </si>
  <si>
    <t>turyści i przyjezdni z całego świata, którzy odwiedzą Międzynarodowe Targi Turystyczne ITB w Berlinie</t>
  </si>
  <si>
    <t>01.02. - 30.04.2016</t>
  </si>
  <si>
    <t>Stowarzyszenie Lokalna Grupa Działania "Dolina Stobrawy"</t>
  </si>
  <si>
    <t>Szkoła Liderów Wiejskich</t>
  </si>
  <si>
    <t>Nabycie wiedzy i umiejętności z zakresu animowania lokalnych społeczności przez min. 20 osób z obszarów wiejskich LGD Doliny Stobrawy do końca listopada 2016 r. oraz rozwinięcie kompetencji przywódczych wśród min. 20 przedstawicieli społeczności lokalnych działających na terenie LGD Dolina Stobrawy do końca listopada 2016 r.</t>
  </si>
  <si>
    <t>organizacja szkoleń</t>
  </si>
  <si>
    <t>sołtysi, członkowie rad sołeckich, liderzy grup odnowy wsi, członkowie zarządów stowarzyszeń wiejskich, osoby które chciałyby zaangażować się     w aktywizację społeczności obszarów wiejskich</t>
  </si>
  <si>
    <t>01.04-30.11.2016</t>
  </si>
  <si>
    <t>Kluczbork</t>
  </si>
  <si>
    <t>I, II</t>
  </si>
  <si>
    <t>Opolski Ośrodek Doradztwa Rolniczego w Łosiowie</t>
  </si>
  <si>
    <t>Innowacyjne rozwiązania w technologiach uprawy roślin rolniczych oraz nowości odmianowe na polu doświadczalnym Opolskiego Ośrodka Doradztwa Rolniczego w Łosiowie</t>
  </si>
  <si>
    <t>Wymiana wiedzy i informacji podczas warsztatów, która umożliwi producentowi rolnemu rozwiązanie problemów obecnie występujących w produkcji roślinnej</t>
  </si>
  <si>
    <t>warsztaty polowe ze szkoleniem, opracowanie Listy Zalecanych Odmian i przewodnika po polu doświadczalnym, organizacja stoisk informacyjno-promocyjnych</t>
  </si>
  <si>
    <t>producenci rolni, spółki i spółdzielnie produkcyjne prowadzące produkcję roślinną na terenie województwa opolskiego i województw ościennych, przedstawiciele instytucji i firm działających w sferze rolnictwa oraz osoby zainteresowane</t>
  </si>
  <si>
    <t>01.02-30.07.2016</t>
  </si>
  <si>
    <t>Łosiów</t>
  </si>
  <si>
    <t>Stowarzyszenie Lokalna Grupa Działania Stobrawski Zielony Szlak</t>
  </si>
  <si>
    <t>Promocja turystyczna walorów historycznych, przyrodniczych i kulturowych obszaru LGD Stobrawski Zielony Szlak na VIII Międzynarodowych Targach Turystyki Wiejskiej i Agroturystyki Agrotravel w Kielcach w dniach 08.-10.04.2016</t>
  </si>
  <si>
    <t>Promocja turystyczna obszaru LGD Stobrawski Zielony Szlak poprzez prezentację na targach pakietów turystycznych opierających się na zasobach i specyfice obszaru czterech gmin leżących na terenie stowarzyszenia</t>
  </si>
  <si>
    <t>uczestnicy targów – potencjalni turyści, którzy zachęceni prezentowaną ofertą odwiedzą teren Opolszczyzny, organizatorzy oraz partnerzy projektu, którzy zdobędą wiedzę i doświadczenie na temat dobrych praktyk w kwestii promocji produktu turystycznego</t>
  </si>
  <si>
    <t>05.03-30.09.2016</t>
  </si>
  <si>
    <t>Pokój</t>
  </si>
  <si>
    <t>1, 2, 4, 5</t>
  </si>
  <si>
    <t>I, II, III, IV, V, VI</t>
  </si>
  <si>
    <t>Centralny Ośrodek Badania Odmian Roślin Uprawnych Stacja Doświadczalna Oceny Odmian w Głubczycach</t>
  </si>
  <si>
    <t>Opracowanie i publikacja  kompleksowa biuletynu "Wyniki Porejestrowego Doświadczalnictwa Odmianowego w województwie opolskim za lata 2013-2015"</t>
  </si>
  <si>
    <t>Pozyskanie wiedzy rolniczej - postęp genetyczny w rolnictwie, prawidłowy dobór odmian do warunków gospodarowania jest jednym z najważniejszych źródeł uzyskiwania wysokich plonów i dobrych właściwości gospodarczych z jakością włącznie</t>
  </si>
  <si>
    <t>wydanie publikacji</t>
  </si>
  <si>
    <t>rolnicy indywidualni, rolnicze spółdzielnie produkcyjne, przedsiębiorstwa rolne, firmy hodowlano-nasienne, nauka rolnicza, Urząd Wojewódzki, Urząd Marszałkowski Województwa Opolskiego, Izba Rolnicza, COBORU, stacje doświadczalne oceny odmian z poszczególnych województw, OODR Łosiów, przemysł przetwórczy</t>
  </si>
  <si>
    <t>02.02.-31.07.2016</t>
  </si>
  <si>
    <t xml:space="preserve">1000
</t>
  </si>
  <si>
    <t>Głubczyce</t>
  </si>
  <si>
    <t>Gmina Bierawa</t>
  </si>
  <si>
    <t>Z babci szafy wyciągnięte - dawniej i dziś</t>
  </si>
  <si>
    <t>Włączenie w życie społeczne - tym samym pełna aktywizacja - młodzieży z terenów wiejskich oraz osób starszych (seniorów), poprzez zaproponowanie wspólnej pracy, by powstał produkt finalny. Szerzenie wśród zainteresowanych stron wdrażania inicjatywy na rzecz rozwoju obszarów wiejskich poprzez prezentację produktów wytworzonych podczas zaplanowanych działań (przerobione ubrania)</t>
  </si>
  <si>
    <t>młodzież szkolna z terenu Gminy Bierawa oraz osoby starsze (seniorzy), pośrednią grupą wszyscy mieszkańcy, którzy będą mogli zobaczyć produkt finalny</t>
  </si>
  <si>
    <t>Bierawa</t>
  </si>
  <si>
    <t>warsztaty krawieckie, organizacja pokazów, konkursy</t>
  </si>
  <si>
    <t>01.02-31.07.2016</t>
  </si>
  <si>
    <t>Wsparcie promocji i rozwoju sieciowania Szlaku Kulinarnego Województwa Opolskiego Opolski Bifyj</t>
  </si>
  <si>
    <t>Wsparcie działań na rzecz rozwoju sieci, swoistego systemu jakości jakim jest Szlak Kulinarny Województwa Opolskiego Opolski Bifyj, a także działania związane 
z aktywną promocją Szlaku i jego członków, zarówno w samym województwie opolskim, jak i poza jego obszarem (również zagranicą). Przeprowadzenie procesu sieciowania Szlaku, promowanie rozwoju gospodarczego obszarów wiejskich i włączenia społeczności lokalnych (aktywizacja) w rozwój tych terenów w województwie opolskim</t>
  </si>
  <si>
    <t>cykl szkoleń tematycznych, wizyty studyjne, udział w imprezach turystycznych i kulinarnych, wizyta studyjna dziennikarzy i blogerów organizowana na terenie województwa opolskiego, wydanie folderu promocyjnego</t>
  </si>
  <si>
    <t>członkowie Szlaku Kulinarnego Województwa Opolskiego Opolski Bifyj, Opolska Regionalna Organizacja Turystyczna, dziennikarze oraz blogerzy z Polski, którzy specjalizują się tematyką kulinarną, a swoją pracą aktywnie promują smaki regionów z terenu całego kraju; turyści odwiedzający  Opolszczyznę, jak i społeczność lokalna i przedsiębiorcy działający w regionie</t>
  </si>
  <si>
    <t>01.03-30.11.2016</t>
  </si>
  <si>
    <t>01.03-15.12.2016</t>
  </si>
  <si>
    <t>Podniesienie atrakcyjności turystycznej Opolszczyzny, zwiększenie świadomości na temat walorów kulturowych, historycznych oraz przyrodniczych obszaru województwa opolskiego</t>
  </si>
  <si>
    <t>organizacja festiwalu piosenki turystycznej</t>
  </si>
  <si>
    <t>uczestnicy konkursu oraz publiczność - mieszkańcy Opolszczyzny</t>
  </si>
  <si>
    <t>VII Stobrawski Festiwal Piosenki Turystycznej pn.: „Z piosenką na Stobrawskim Zielonym Szlaku”</t>
  </si>
  <si>
    <t>01.02-30.09.2016</t>
  </si>
  <si>
    <t>Gmina Prudnik</t>
  </si>
  <si>
    <t>Organizacja Wystawy Twórców Ludowych i Rzemiosła Artystycznego Pogranicza Polsko-Czeskiego</t>
  </si>
  <si>
    <t>Promowanie polskich i regionalnych producentów, wytwórców produktów lokalnych oraz lokalnych twórców i artystów</t>
  </si>
  <si>
    <t xml:space="preserve">organizacja wystawy </t>
  </si>
  <si>
    <t>osoby zainteresowane twórczością ludową i rzemiosłem artystycznym, które rozważają swoją aktywizację zawodową oraz które prowadzą już działalność gospodarczą w sektorze rzemiosła; osoby, które w wyniku działań restrukturyzacyjnych utraciły swoje miejsce pracy, a poszukują nowych źródeł aktywności zawodowej opartych na rzemiośle artystycznym oraz twórczości ludowej; młodzież i dzieci poznające dziedzictwo kulturowe; społeczność lokalna oraz turyści odwiedzający Gminę Prudnik</t>
  </si>
  <si>
    <t>04.03.-15.07.2016</t>
  </si>
  <si>
    <t>Prudnik</t>
  </si>
  <si>
    <t>I,II</t>
  </si>
  <si>
    <t>Nowoczesna hodowla trzody chlewnej, a aspekt ekonomiczny - innowacyjne gospodarstwo produkcyjne</t>
  </si>
  <si>
    <t>Wymiana wiedzy i doświadczeń w zakresie chowu i hodowli trzody chlewnej w województwie opolskim</t>
  </si>
  <si>
    <t>organizacja szkolenia</t>
  </si>
  <si>
    <t>hodowcy trzody chlewnej, rolnicy indywidualni, osoby zainteresowane chowem i hodowlą trzody chlewnej oraz produkcją wieprzowiny, przedstawiciele instytucji i firm działających w sferze rolnictwa i przetwórstwa</t>
  </si>
  <si>
    <t>01.04-15.12.2016</t>
  </si>
  <si>
    <t>100</t>
  </si>
  <si>
    <t>liczba materiałów promocyjnych</t>
  </si>
  <si>
    <t>300</t>
  </si>
  <si>
    <t>Wieś XXI w. miejscem mojego życia - sztuka wizualizacji. Warsztaty i konkurs plastyczno-fotograficzny</t>
  </si>
  <si>
    <t>Zaktywizowanie młodzieży wiejskiej, tak aby była zainteresowana w przyszłości podejmowaniem działań w zakresie rozwoju obszarów wiejskich, współpracy i tworzenia zespołów działających na rzecz swoich społeczności</t>
  </si>
  <si>
    <t>organizacja warsztatów fotograficznych, konkursu plastyczno-fotograficznego, wydanie katalogu</t>
  </si>
  <si>
    <t>młodzież z obszarów wiejskich województwa opolskiego</t>
  </si>
  <si>
    <t>01.03.-31.10.2016</t>
  </si>
  <si>
    <t>I, IV, V, VI</t>
  </si>
  <si>
    <t>Uniwersytet Opolski, Samodzielna Katedra Ochrony Powierzchni Ziemi</t>
  </si>
  <si>
    <t>Ogólnopolska Konferencja Naukowa „Zagrożenia krajobrazu w kontekście nowych przepisów i zarządzania kryzysowego”</t>
  </si>
  <si>
    <t>Przedstawienie dwóch stanowisk związanych z jednej strony z prawidłowymi zasadami kształtowania krajobrazu a z drugiej uwarunkowaniami ich ochrony przed zagrożeniami i skutkami katastrof naturalnych i klęsk żywiołowych</t>
  </si>
  <si>
    <t>organizacja konferencji, wyjazdu studyjnego, wydanie monografii naukowych</t>
  </si>
  <si>
    <t>pracownicy naukowi z uczelni wyższych oraz instytutów naukowych, przedstawiciele administracji samorządowej i terenowych organów administracji rządowej, podmioty zajmujące się prowadzeniem akcji ratowniczych</t>
  </si>
  <si>
    <t>15.01.-15.06.2016</t>
  </si>
  <si>
    <t>400</t>
  </si>
  <si>
    <t>Gmina Walce</t>
  </si>
  <si>
    <t>„Dzień dobry, Sąsiedzie” – integracja międzypokoleniowa i aktywizacja zawodowa młodego i starszego pokolenia jako narzędzie przeciwdziałania wykluczeniu społecznemu w gminie wiejskiej</t>
  </si>
  <si>
    <t>Integracja i zaktywizowanie środowiska seniorów oraz osób pozostających bez pracy: absolwentów szkół, uczelni, osób 50+, w szczególności kobiet mieszkających na terenie gminy Walce</t>
  </si>
  <si>
    <t>organizacja warsztatów, konferencji, wyjazdu studyjnego</t>
  </si>
  <si>
    <t>seniorzy (60+) oraz osoby pozostające bez pracy: absolwenci szkół i uczelni, osoby 50+, pozostające bez pracy kobiety mieszkające na terenie gminy Walce</t>
  </si>
  <si>
    <t>01.05.-08.12.2016</t>
  </si>
  <si>
    <t>Walce</t>
  </si>
  <si>
    <t>Związek Śląskich Rolników</t>
  </si>
  <si>
    <t>Szkolenie dla hodowców trzody chlewnej w Niemczech (Bawaria)</t>
  </si>
  <si>
    <t xml:space="preserve">Dbanie o przyszłość wspólnej polityki rolnej oraz rozwój obszarów wiejskich; podniesienie wiedzy rolników, lepsza organizacja gospodarstw i poprawa wyników produkcyjnych
</t>
  </si>
  <si>
    <t xml:space="preserve">cykl szkoleń </t>
  </si>
  <si>
    <t>rolnicy, wyrażający chęć zapoznania się z nowymi technologiami jakie są wdrażane w gospodarstwach naszych zachodnich sąsiadów</t>
  </si>
  <si>
    <t>01.09.-14.12.2015</t>
  </si>
  <si>
    <t>Stowarzyszenie Klaster Dobrej Żywności "Oleski Koszyk"</t>
  </si>
  <si>
    <t>Promocja Lokalnych Produktów "OLESKIEGO KOSZYKA" podczas Slow Food Festiwal</t>
  </si>
  <si>
    <t>Promowanie idei SLOW FOOD, która łączy przyjemność jedzenia z odpowiedzialnością, zrównoważonym rozwojem i harmonią z naturą; wpływanie na rozwój gospodarczy obszarów wiejskich poprzez edukację i aktywizację mieszkańców wsi pokazując im korzyści płynące z zaopatrywania się w lokalne produkty spożywcze; promocja produktów Stowarzyszenia Klaster Dobrej Żywności „Oleski Koszyk”</t>
  </si>
  <si>
    <t xml:space="preserve">organizacja festiwalu </t>
  </si>
  <si>
    <t>mieszkańcy powiatu oleskiego oraz sąsiednich powiatów</t>
  </si>
  <si>
    <t>15.05.-30.07.2016</t>
  </si>
  <si>
    <t>Olesno</t>
  </si>
  <si>
    <t xml:space="preserve">Seminarium wyjazdowe; Gospodarstwa opiekuńcze szansą na rozwój w gospodarstwie </t>
  </si>
  <si>
    <t>Przeszkolenie 40 osób zajmujących się i rozpoczynających działalność agroturystyczną poprzez szkolenie teoretyczne i praktyczne na konkretnych przykładowych, dobrze funkcjonujących gospodarstwach agroturystycznych o profilu opiekuńczym na przykładach gospodarstw w woj. kujawsko-pomorskim</t>
  </si>
  <si>
    <t>organizacja seminarium wyjazdowego</t>
  </si>
  <si>
    <t>mieszkańcy woj. opolskiego: właściciele edukacyjnych gospodarstw, gospodarstw rolnych oraz agroturystycznych, osoby planujące podjęcie nowej działalności gospodarczej oraz doradcy rolni</t>
  </si>
  <si>
    <t>01.02.-01.07.2016</t>
  </si>
  <si>
    <t>Krajowy Instytutu Gospodarki Senioralnej. Filia w Opolu</t>
  </si>
  <si>
    <t>Gminna Rada Seniorów jako forma Aktywności Społecznej Seniorów w mieście i gminie Prószków</t>
  </si>
  <si>
    <t>Aktywizacja mieszkańców gminy w wieku 50+ do aktywnego partycypowania w tworzeniu lokalnej polityki i rozwiązań sprzyjających aktywnemu starzeniu się w zdrowiu poprzez utworzenie Gminnej Rady Seniorów</t>
  </si>
  <si>
    <t xml:space="preserve">przeprowadzenie diagnozy zasobów lokalnych i potrzeb społecznych osób starszych oraz przeprowadzenie warsztatów </t>
  </si>
  <si>
    <t xml:space="preserve">10 mieszkańców miasta Prószków, w tym co najmniej 6 osób w wieku 50+ i 4 przedstawicieli organizacji i instytucji działających na rzecz osób starszych oraz 20 mieszkańców wsi znajdujących się na terenie gminy, w tym co najmniej 15 osób w wieku 50+ i 5 przedstawicieli organizacji i instytucji działających na rzecz osób starszych
</t>
  </si>
  <si>
    <t>01.03.-30.11.2016</t>
  </si>
  <si>
    <t>liczba badań ewaluacyjnych, analitycznych, ekspertyz, prac rozwojowych</t>
  </si>
  <si>
    <t>I Międzynarodowy Festiwal Tortów, Ciast i Ciasteczek - Zamki - Pałace - Dworki</t>
  </si>
  <si>
    <t>Innowacyjna forma promocji walorów kulturowych, historycznych i przyrodniczych woj. opolskiego</t>
  </si>
  <si>
    <t>organizacja festiwalu (konkursu i pokazów)</t>
  </si>
  <si>
    <t>uczestnicy konkursu, podmioty gospodarcze (cukiernie, restauracje, os. fizyczne, stowarzyszenia, koła gospodyń itp.), odbiorcy - mieszkańcy obszaru, potencjalni turyści, a także inne podmioty, które uznają iż zaproponowana innowacyjna forma promocji  jest dobrym narzędziem promującym walory kulturowe, historyczne i przyrodnicze woj. opolskiego</t>
  </si>
  <si>
    <t>20.02.-30.09.2016</t>
  </si>
  <si>
    <t>Powiat Krapkowicki</t>
  </si>
  <si>
    <t>"Środa żurowa - obrzędowość w sercu Opolszczyzny"</t>
  </si>
  <si>
    <t>Kultywowanie tradycji żurowych oraz prezentacja dorobku kulturowego i kulinarnego wśród  mieszkańców powiatu krapkowickiego</t>
  </si>
  <si>
    <t>m.in. warsztaty plastyczne i rękodzielnicze, warsztaty malowania porcelany, obrzęd palenia żuru, spektakl z użyciem ognia, wykonanie reportażu filmowego oraz video z happeningu podczas środy żurowej</t>
  </si>
  <si>
    <t>mieszkańcy Powiatu Krapkowickiego oraz innych regionów zainteresowani kultywowaniem tradycji i obrzędów związanych z obchodami Wielkiego Tygodnia m.in. środy żurowej; koła gospodyń wiejskich, twórcy ludowi</t>
  </si>
  <si>
    <t>01.02.-31.05.2016</t>
  </si>
  <si>
    <t>Krapkowice</t>
  </si>
  <si>
    <t>Europejskie Targi Innowacji i Przedsiębiorczości na Obszarach Wiejskich</t>
  </si>
  <si>
    <t xml:space="preserve">Promowanie polskich i regionalnych producentów żywności, wytwórców produktów lokalnych, lokalnych twórców i artystów, a także poznanie wykorzystywanych na świecie
rozwiązań organizacyjnych i technicznych, metod produkcji, uprawy roślin i hodowli zwierząt
</t>
  </si>
  <si>
    <t>organizacja targów, stoisk informacyjno-promocyjnych; warsztatów, prezentacja dorobku kulturowego zespołów dziecięcych i młodzieżowych, ludowych i artystycznych oraz zespołów z zagranicy, organizacja konkursu</t>
  </si>
  <si>
    <t xml:space="preserve">m.in. wystawcy z kraju i zagranicy (zakres tematyczny targów); uczestnicy warsztatów, odwiedzający targi, producenci nowoczesnych urządzeń i technologii koniecznych do ich wdrażania na obszarach wiejskich, twórcy sztuki ludowej rzemiosła i produktów lokalnych i regionalnych; </t>
  </si>
  <si>
    <t>01.07.-30.10.2016</t>
  </si>
  <si>
    <t>Organizacja zadania pn.: "Najaktywniejszy Lider Społeczności Wiejskiej", obejmującego konkurs oraz seminarium podsumowujące konkurs</t>
  </si>
  <si>
    <t>Wyróżnienie i uhonorowanie ludzi działających na rzecz rozwoju edukacji na terenach wiejskich, zwrócenie uwagi społeczeństwa na znaczenie działań społecznych, kształceniowych, integracyjnych w środowisku wiejskim dla jego szeroko rozumianego rozwoju; promocja odpowiedzialnych postaw wśród społeczności wiejskiej</t>
  </si>
  <si>
    <t>organizacja konkursu i seminarium podsumowującego konkurs</t>
  </si>
  <si>
    <t>członkowie towarzystw i stowarzyszeń; pracownicy naukowi instytutów, uczelni, jednostek badawczych; nauczyciele szkół mających siedzibę na terenach wiejskich; doradcy rolniczy; pracownicy jednostek obsługujących rolnictwo; pracownicy i członkowie samorządów, wójtowie, burmistrzowie działający na terenach wiejskich; wolontariusze; członkowie organizacji pozarządowych</t>
  </si>
  <si>
    <t>01.10.-15.12.2015</t>
  </si>
  <si>
    <t>Uniwersytet Opolski</t>
  </si>
  <si>
    <t>Wirtualna Akademia Astronomii i popularyzacja nauki w przestrzeni wiejskiej</t>
  </si>
  <si>
    <t>Pobudzenie aktywności młodzieży wiejskiej w kierunku poszerzania wiedzy pozwalającej wszechstronnie się rozwijać z naciskiem na przedmioty nauk ścisłych, informatycznych; Pobudzenie aktywności środowiska w zakresie samokształcenia i współpracy; Integracja społeczności wiejskiej i miejskiej</t>
  </si>
  <si>
    <t>m.in. organizacja wyjazdów obserwacyjnych, warsztaty obserwacyjne, fizyczne i astronomiczne, konkurs plastyczny, literacki i fotograficzny</t>
  </si>
  <si>
    <t>młodzież szkolna poziomu podstawowego, gimnazjalnego i ponadgimnazjalnego oraz osoby dorosłe – starsze z obszaru: Gminy Dobrzeń Wielki, Murów, Pokój.</t>
  </si>
  <si>
    <t>03.03.2016-30.11.2016</t>
  </si>
  <si>
    <t>Szkolenie w formie warsztatów pt.: "Przedsiębiorczość na obszarach wiejskich - innowacyjność organizacyjna i marketingowa"</t>
  </si>
  <si>
    <t xml:space="preserve">upowszechnienie aktualnej wiedzy przydatnej 
w prowadzeniu działalności gospodarczej na obszarach wiejskich wśród 75 osób z woj. opolskiego prowadzących lub planujących rozpoczęcie działalności gospodarczej na obszarach wiejskich oraz wspierających jej prowadzenie </t>
  </si>
  <si>
    <t>cykl szkoleń</t>
  </si>
  <si>
    <t>doradcy rolni, osoby zamieszkałe na obszarach wiejskich prowadzące / zamierzające prowadzić działalność rolniczą i pozarolniczą na obszarach wiejskich</t>
  </si>
  <si>
    <t>01.03.-30.10.2016</t>
  </si>
  <si>
    <t>Stowarzyszenie Pokój Organizacja Pożytku Publicznego</t>
  </si>
  <si>
    <t>Cykle spotkań i wykładów inspirujących do podjęcia działań i zaangażowania społeczeństwa wiejskiego w jego rozwój i promocję</t>
  </si>
  <si>
    <t>Zaangażowanie społeczeństwa wiejskiego w podejmowanie działań na rzecz rozwoju i promocji wsi poprzez ich bezpośredni udział w zorganizowanych przedsięwzięciach; promocja walorów i zasobów wsi poprzez prezentowanie ich przez społeczność wiejską i wdrażanie podjętych działań i inicjatyw na rzecz rozwoju obszarów wiejskich</t>
  </si>
  <si>
    <t>społeczeństwo wiejskie, mieszkańcy wsi</t>
  </si>
  <si>
    <t>01.03.-30.09.2016</t>
  </si>
  <si>
    <t>2, 3, 4</t>
  </si>
  <si>
    <t>Organizacja seminarium pt.: "Współczesne rolnictwo ekologiczne - zagadnienia produkcyjne, możliwości rozwoju, marketing"</t>
  </si>
  <si>
    <t>Dostarczenie rolnikom i doradcom aktualnej wiedzy z zakresu ekologicznej produkcji rolnej, wdrażanych innowacji, zmian w przepisach dot. ekologicznego gospodarowania, sprzedaży bezpośredniej, przetwórstwa</t>
  </si>
  <si>
    <t>seminarium</t>
  </si>
  <si>
    <t>rolnicy ekologiczni i konwencjonalni chcący się podjąć produkcji ekologicznej, doradcy rolni, osoby zainteresowane produkcją ekologiczną w rolnictwie, ekologiczną żywnością</t>
  </si>
  <si>
    <t>01.02.-30.04.2016</t>
  </si>
  <si>
    <t>I, II, III, V, VI</t>
  </si>
  <si>
    <t>Izba Rolnicza w Opolu</t>
  </si>
  <si>
    <t>Rolnicze Forum Województwa Opolskiego pn.: „Znaczenia rodzinnych gospodarstw rolnych, najważniejszych wyzwań i priorytetów w przyszłości”</t>
  </si>
  <si>
    <t>Przygotowanie rolników, jak i osoby spoza rolnictwa zamieszkujących i pracujących na obszarach wiejskich do realizacji projektów innowacyjnych, promowanie współpracy, transfer wiedzy pomiędzy rolnikami oraz instytucjami naukowo – badawczymi dla obopólnej korzyści</t>
  </si>
  <si>
    <t>rolnicy, reprezentujący różne kierunki produkcji rolniczej i prowadzący gospodarstwa o różnych areałach, przedstawiciele administracji rządowej, samorządowej, agencji rolniczych, uczelni i instytucji okołorolniczych, zaproszeni goście z Izby Rolniczej Nadrenia - Palatynat</t>
  </si>
  <si>
    <t>01.02.-15.04.2016</t>
  </si>
  <si>
    <t xml:space="preserve">Cykl szkoleń z zakresu form opodatkowania wytwarzania i sprzedaży produktu tradycyjnego i lokalnego - zmiany od 2016 </t>
  </si>
  <si>
    <t xml:space="preserve">M.in. poprawa możliwości promocyjnych i marketingowych gospodarstw rolnych, agroturystycznych, zagród edukacyjnych oraz obiektów hotelarsko- gastronomicznych, próba zmiany mentalności przekonująca liderów wiejskich, członków KGW, stowarzyszeń, drobnych przedsiębiorców, właścicieli obiektów turystycznych na terenach wiejskich Opolszczyzny do możliwości wytwarzania i sprzedaży zdrowej żywności oraz produktów rolnych  w celu osiągnięcia lepszych wyników marketingowych, pozyskanie i popularyzacja informacji o wprowadzeniu w życie nowych i istniejących przepisów z zakresu sprzedaży bezpośredniej, propagowanie zdrowej żywości, produktu tradycyjnego, lokalnego oraz produkcji roślinnej jako oferty adresowanej do klientów indywidualnych, grup zorganizowanych oraz turystów w kraju i za granicą, promocja przedsiębiorczości na terenach wiejskich
</t>
  </si>
  <si>
    <t>mieszkańcy woj. opolskiego - koła gospodyń wiejskich, liderzy wiejscy, stowarzyszenia, drobni przedsiębiorcy, właściciele gospodarstw agroturystycznych i ekologicznych, obiektów turystycznych oraz doradcy rolni, osoby zajmujące się produkcją żywności tradycyjnej i lokalnej lub planujący rozpocząć taką produkcję</t>
  </si>
  <si>
    <t>01.03.-01.08.2016</t>
  </si>
  <si>
    <t>Opolski Związek Rolników i Organizacji Społecznych</t>
  </si>
  <si>
    <t>Kongres Kobiet obszarów wiejskich województwa opolskiego</t>
  </si>
  <si>
    <t xml:space="preserve">Uzyskanie równowagi ekonomicznej i społecznej na obszarach wiejskich poprzez promocję zrównoważonego rozwoju tych obszarów; Stworzenie platformy partnerstwa organizacji i ich liderów w celu wymiany doświadczeń i nawiązania współpracy. </t>
  </si>
  <si>
    <t>organizacja konferencji, paneli dyskusyjnych, prezentacja kulinarnych produktów tradycyjnych, produktów ekologicznych, rękodzieła i rzemiosła, występy zespołów wokalnych, ludowych i chórów</t>
  </si>
  <si>
    <t xml:space="preserve">samodzielne koła gospodyń wiejskich, Związek Śląskich Kobiet Wiejskich, instytucje i podmioty wspierające działalność organizacji pozarządowych, kobiety prowadzące działalność gospodarczą </t>
  </si>
  <si>
    <t>10.2016</t>
  </si>
  <si>
    <t>I, IV</t>
  </si>
  <si>
    <t>Szkolenie dotyczące produktu o podwyższonej jakości na obszarach wiejskich</t>
  </si>
  <si>
    <t>Zwiększenie udziału zainteresowanych stron we wdrażaniu inicjatyw na rzecz rozwoju obszarów wiejskich jak również promowanie innowacji w rolnictwie, produkcji żywności i w leśnictwie</t>
  </si>
  <si>
    <t>mieszkańcy woj. opolskiego – doradcy rolni, rolnicy ekologiczni i konwencjonalni chcący się podjąć produkcji ekologicznej oraz produktów o podwyższonej jakości</t>
  </si>
  <si>
    <t>01.03.-30.06.2016</t>
  </si>
  <si>
    <t>Dwuletni plan operacyjny KSOW na lata 2016-2017 dla województwa podkarpackiego</t>
  </si>
  <si>
    <t>Urząd Marszałkowski Województwa Podkarpackiego</t>
  </si>
  <si>
    <t>Dożynki Prezydenckie w Spale</t>
  </si>
  <si>
    <t>Celem operacji 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</si>
  <si>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Realizacja operacji obejmować będzie: transport wieńca i delegacji, wyżywienie, wynajęcie namiotu wystawienniczego, przygotowanie prezentacji regionalnych i tradycyjnych produktów charakterystycznych dla województwa podkarpackiego.</t>
  </si>
  <si>
    <t>Ogół społeczeństwa, podmioty zainteresowane, rolnicy i producenci wytwarzający żywność tradycyjną, regionalną i lokalną oraz zespoły ludowe kultywujące tradycje.</t>
  </si>
  <si>
    <t>od 1 czerwca 2016 r. do 31 października 2016 r.</t>
  </si>
  <si>
    <t>al.Łukasza Cieplińskiego 4,    35-010 Rzeszów</t>
  </si>
  <si>
    <t>XVI Konkurs "Nasze Kulinarne Dziedzictwo-Smaki Regionów" na najlepszy regionalny i lokalny produkt żywnościowy</t>
  </si>
  <si>
    <t>Celem realizacji operacji jest identyfikacja i zgromadzenie wiedzy o oryginalnych regionalnych produktach żywnościowych wytwarzanych w gospodarstwach i przez lokalnych przedsiębiorców. Przedmiotowa operacja służyć będzie zachowaniu dziedzictwa kulturowego i kulinarnego w kontekście specyfiki regionu oraz przyczyni się do pobudzenia aktywności mieszkańców obszarów wiejskich.</t>
  </si>
  <si>
    <t>Realizacja operacji obejmować będzie zakup nagród dla laureatów konkursu.</t>
  </si>
  <si>
    <t>Ogół społeczeństwa, mieszkańcy województwa podkarpackiego oraz gospodarstwa agroturystyczne.</t>
  </si>
  <si>
    <t>od 1 kwietnia 2016 r. do 30 września 2016 r.</t>
  </si>
  <si>
    <t>X Targi Żywności Tradycyjnej "Festiwal Podkarpackich Smaków"</t>
  </si>
  <si>
    <t>Celem realizacji operacji jest aktywny udział wielu środowisk wiejskich w poszukiwaniu i prezentacji tradycyjnych produktów żywnościowych, mających m.in. wpływ na rozszerzenie oferty turystyki i agroturystyki, do budowania marki regionu, do poszukiwania alternatywnych źródeł dochodu oraz na tworzenie nowych miejsc pracy na obszarach wiejskich.</t>
  </si>
  <si>
    <t>Ogół społeczeństwa, podmioty zainteresowane,  gospodarstwa agroturystyczne, producenci wytwarzający żywność  tradycyjna i lokalną.</t>
  </si>
  <si>
    <t>od 1 kwietnia 2016 r. do 31 sierpnia 2016 r.</t>
  </si>
  <si>
    <t>Konkurs Kulinarny III Podkarpackie Smaki Myśliwskie, który odbędzie się podczas XXI Targów Rzemiosła, Przedsiębiorczości i Leśnictwa "Agrobieszczady 2016"</t>
  </si>
  <si>
    <t>Celem operacji jest popularyzowanie  produktów i potraw pochodzących z "darów lasu". Operacja służyć będzie zaprezentowaniu  i upowszechnianiu wśród szerokiego grona odbiorców kuchni myśliwskiej, która posłuży do budowania oryginalnego produktu turystycznego i marki regionu. Wydarzenie to doskonale wpisuje się w klimat tego specyficznego zakątka naszego województwa i kraju i stanowi dla uczestników konkursu okazję do zaprezentowania swojej oferty wobec potencjalnych klientów, a tym samym generuje dodatkowe źródła dochodów.</t>
  </si>
  <si>
    <t>Ogół społeczeństwa, mieszkańcy województwa podkarpackiego , turyści, podmioty zainteresowane przedmiotową operacją, restauracje oraz gospodarstwa agroturystyczne.</t>
  </si>
  <si>
    <t>od 30 kwietnia 2016 r. do 30 sierpnia 2016 r.</t>
  </si>
  <si>
    <t>EKOGALA - międzynarodowe targi produktów i żywności wysokiej jakości</t>
  </si>
  <si>
    <t>Promocja produktów i żywności wysokiej jakości, tj. produktów ekologicznych i wysokie jakości</t>
  </si>
  <si>
    <t>Realizacja operacji obejmować będzie: logistykę przygotowania i przeprowadzenia targów, promocje wydarzenia, promocję produktów ekologicznych i tradycyjnych oraz przygotowanie i przeprowadzenie konkursu wraz z zakupem nagród.</t>
  </si>
  <si>
    <t>Ogół społeczeństwa, wytwórcy oraz podmioty zainteresowane produktem ekologicznym i tradycyjnym.</t>
  </si>
  <si>
    <t>od 1 marca 2016 r. do 30 listopada 2016 r.</t>
  </si>
  <si>
    <t>liczba podmiotów które wzięły udział w targach</t>
  </si>
  <si>
    <t>od 1 kwietnia 2016 r. do 30 października 2016 r.</t>
  </si>
  <si>
    <t>liczba działań promocyjnych</t>
  </si>
  <si>
    <t xml:space="preserve">Celem realizacji przedmiotowej operacji jest zaprezentowanie województwa podkarpackiego mieszkańcom  wybranego miasta Polski (np. podczas targów POLAGRA FOOD), poprzez ukazanie ciekawych rozwiązań, mających wpływ na rozwój obszarów wiejskich, a także upowszechnianie dobrych praktyk w zakresie wspierania ochrony dziedzictwa kulturowego poprzez prezentację twórczości rzemieślniczej, rękodzielnictwa oraz folkloru regionalnego, a także promocję dziedzictwa kulinarnego oraz atrakcji agroturystycznych. </t>
  </si>
  <si>
    <t xml:space="preserve">Realizacja operacji obejmować będzie: zapewnienie w zaplecza technicznego oraz kosztów organizacyjnych i pełnej logistyki wydarzenia. </t>
  </si>
  <si>
    <t>Ogół społeczeństwa.</t>
  </si>
  <si>
    <t>2, 3, 5</t>
  </si>
  <si>
    <t xml:space="preserve">Celem realizacji przedmiotowej operacji jest promocja: bogactwa i niepowtarzalności produktów lokalnych, dziedzictwa kulturowego i kulinarnego regionu Podkarpacia oraz produktów specyficznych, charakterystycznych dla naszego regionu, które są jego wizytówką, turystyki kulinarnej i agroturystyki powiatów i gmin, gospodarstw agroturystycznych znajdujących się w polskiej wsi i ukazanie codzienności życia wiejskiego  z jego tradycjami, kulturą i obrzędowością, dobrych praktyk związanych z kulturą ludową oraz żywnością tradycyjną charakterystyczną dla tego regionu
ale także stymulowanie rozwoju przedsiębiorczości na obszarach wiejskich.
</t>
  </si>
  <si>
    <t>Rolnicy oraz regionalni producenci.</t>
  </si>
  <si>
    <t>liczba degustacji</t>
  </si>
  <si>
    <t>Promocja produktu lokalnego, regionalnego i tradycyjnego w siedemnastu wybranych miejscowościach województwa podkarpackiego</t>
  </si>
  <si>
    <t>Realizacja operacji obejmować będzie przygotowanie i przeprowadzenie 17 prezentacji i  degustacji  potraw, produktów lokalnych, regionalnych i tradycyjnych charakterystycznych dla podkarpacia: 3 prezentacje w kwocie do 5 000,00 z, 8 prezentacji w kwocie do 3 000,00 zł, 4 prezentacje w kwocie 2 000,00 zł, 2 prezentacje w kwocie do 1 500,00 zł.</t>
  </si>
  <si>
    <t>Uniwersytet Rzeszowski</t>
  </si>
  <si>
    <t>Kreowanie konkurencyjności miodów podkarpackich na rynku krajowym i europejskim</t>
  </si>
  <si>
    <t>Celem operacji jest transfer wiedzy  i wyników najnowszych badań naukowych w zakresie analiz jakości miodów i czynników decydujących o ich wartości rynkowej, przeprowadzonych w Uniwersytecie Rzeszowskim do podmiotów działających w obrębie gospodarki pasiecznej na podkarpaciu.</t>
  </si>
  <si>
    <t>Realizacja operacji obejmować będzie; wyjazd studyjny na Słowację (Uniwersytet w Nitrze, szkolenia, wydanie monografii, analizy miodów.</t>
  </si>
  <si>
    <t>Pszczelarze województwa podkarpackiego</t>
  </si>
  <si>
    <t>Od 1 marca 2016 r. do dnia 30 listopada 2016 r.</t>
  </si>
  <si>
    <t>Al. Rejtana  16c, 35-959 Rzeszów</t>
  </si>
  <si>
    <t>Podkarpacki Ośrodek Doradztwa Rolniczego w Boguchwale</t>
  </si>
  <si>
    <t>Organizacja XVIII Regionalnej Wystawy Zwierząt Hodowlanych i Dni Otwartych Drzwi PODR Boguchwała</t>
  </si>
  <si>
    <t>Celem operacji jest promowanie osiągnięć hodowlanych, wdrażane postępu biologicznego w hodowli zwierząt i uprawie roślin, promocja najlepszych wyrobów regionalnych i tradycyjnych.</t>
  </si>
  <si>
    <t>Realizacja operacji obejmować będzie logistykę wystawy, zakup pucharów oraz promocję wydarzenia.</t>
  </si>
  <si>
    <t>Hodowcy zwierząt, rolnicy, instytucje i firmy okołorolnicze, ogół społeczeństwa</t>
  </si>
  <si>
    <t>Od 4 maja 2016 r. do 29 lipca 2016 r.</t>
  </si>
  <si>
    <t>ul. Tkaczowa 146, 36-040 Boguchwała</t>
  </si>
  <si>
    <t>Stowarzyszenie na Rzecz Rozwoju i Promocji Podkarpacia "Pro Carpathia"</t>
  </si>
  <si>
    <t>Wsparcie serowarstwa na Podkarpaciu: ocena mleka surowego oraz higieny produkcji i bezpieczeństwa produktu wprowadzonego do obrotu</t>
  </si>
  <si>
    <t>Celem przedsięwzięcia jest zbadanie higieny pozyskiwania mleka oraz jakości mleka surowego wytwarzanego w gospodarstwach indywidualnych, które chcą się zająć lub już się zajmują produkcją sera, a planują w przyszłości jego sprzedaż.</t>
  </si>
  <si>
    <t>Realizacja operacji obejmować będzie: badanie i ocenę mleka oraz opracowanie raportu z badań.</t>
  </si>
  <si>
    <t>Producenci  i przyszli producenci mleka i serów.</t>
  </si>
  <si>
    <t>Od dnia 1 kwietnia 2016 r. do 15 grudnia 2016 r.</t>
  </si>
  <si>
    <t>liczba badań</t>
  </si>
  <si>
    <t>ul. Rynek 16/1,   35-064 Rzeszów</t>
  </si>
  <si>
    <t>XI Jesienna Giełda Ogrodnicza i Podkarpackie Święto Winobrania 2016</t>
  </si>
  <si>
    <t>Celem operacji jest: promowanie osiągnięć podkarpackich rolników, ogrodników oraz winiarzy; wzrost zainteresowania i zwiększenie współpracy organizacji, instytucji i mieszkańców na rzecz ROW; pomoc w nawiązaniu kontaktów; wymiana doświadczeń; promocja produktów regionalnych i tradycyjnych; promocja dobrych praktyk.</t>
  </si>
  <si>
    <t>Realizacja operacji obejmie następujące działania: logistykę wystawy, pokaz tłoczenia soków, pokaz i degustację podkarpackich win, promocje wydarzenia.</t>
  </si>
  <si>
    <t>Rolnicy, ogrodnicy, osoby związane z rolnictwie i ogrodnictwem, instytucje i firmy okołorolnicze, ogół społeczeństwa.</t>
  </si>
  <si>
    <t>Od 1 września 2016 r. do 7 października 2016 r.</t>
  </si>
  <si>
    <t>Gminny Ośrodek Kultury w Narolu</t>
  </si>
  <si>
    <t>Z pastwiska, lasu i pola do kulinarnego Narola</t>
  </si>
  <si>
    <t>Celem operacji jest: wsparcie terenów wiejskich i producentów lokalnych poprzez zakup i wykorzystanie produktów lokalnych, promowanie innowacyjnych technologii w gospodarstwie rybackim, edukacja i budowanie świadomości społeczności lokalnej dotyczącej upowszechniania produktu lokalnego.</t>
  </si>
  <si>
    <t>Realizacji operacji obejmować będzie: przygotowanie i przeprowadzenie konkursu kulinarnego, warsztaty edukacyjno - kulinarne, pokaz mistrzów kuchni, prezentację produktu lokalnego oraz prezentację kuchni innowacyjnej.</t>
  </si>
  <si>
    <t>Hotele, restauracje i gospodarstwa agroturystyczne, ogół społeczeństwa</t>
  </si>
  <si>
    <t>ul. Warszawska 27, 37-610 Narol</t>
  </si>
  <si>
    <t>Okręgowy Związek Hodowców Koni w Rzeszowie</t>
  </si>
  <si>
    <t>Organizacja próby dzielności koni huculskich oraz promocja naturalnego wypasu zwierząt gospodarskich w szczególności koni i bydła w ramach XVI Pożegnania wakacji w Rudawce Rymanowskiej</t>
  </si>
  <si>
    <t>Celem operacji jest uzyskanie równowagi ekonomicznej, przyrodniczej i społecznej poprzez hodowlę i promocję bydła simentalskiego oraz konia huculskiego, a także popularyzacja dziedzictwa kulinarnego, agroturystyki i turystyki wiejskiej.</t>
  </si>
  <si>
    <t>Realizacji operacji obejmować będzie: przygotowanie ścieżek huculskich dla koni młodych i starszych, zabudowanie parkuru do  przeprowadzenia  konkursów skoków przez przeszkody oraz zbudowanie przeszkód do konkursu powożenia zaprzęgami parokonnymi, pokaz kulinarny wyrobów mięsnych i mlecznych, wykonanie broszury upowszechnieniowej</t>
  </si>
  <si>
    <t>Hodowcy zwierząt zarówno koni huculskich i bydła simentalskiego, wystawcy - instytucje i firmy działające w sferze okołorolniczej, ogół społeczeństwa (mieszkańcy woj. Podkarpackiego, turyści)</t>
  </si>
  <si>
    <t>od 1 lipca 2016 r. do 1 września 2016 r.</t>
  </si>
  <si>
    <t>u. Fredry 4,            35-959 Rzeszów</t>
  </si>
  <si>
    <t>Państwowa Wyższa Szkoła Zawodowa im.Stanisława Pigonia w Krośnie</t>
  </si>
  <si>
    <t>Opracowanie i publikacja  wydawnictw naukowych (monografie) pod tytułem roboczym: 1) Podkarpacka wołowina, gusty i preferencje konsumentów, 2) Dziczyzna. Czy ją jedzą i co o niej wiedza mieszkańcy podkarpacia, 3) Konsumenckie zainteresowanie wieprzowymi produktami regionalnymi na Podkarpaciu</t>
  </si>
  <si>
    <t>Celem operacji są planowane do wydania publikacje naukowe, które udokumentują i będą transferować nową wiedzę zebraną na podstawie badań konsumenckich dot.: wołowiny, dziczyzny i wieprzowych produktów regionalnych, które stanowić będą cenne źródło wiedzy o uwarunkowaniach aktualnego i przewidywanego popytu, a także do projektowania  i wprowadzania na rynek nowych innowacyjnych produktów o wysokich walorach zdrowotnych i smakowych.</t>
  </si>
  <si>
    <t>Realizacja operacji obejmować będzie: napisanie i zredagowanie naukowego tekstu do 3 broszur, recenzja, korekta, skład i łamanie, projekt okładki i wydanie</t>
  </si>
  <si>
    <t>Producenci żywca wołowego i wieprzowego, zakłady przetwórcze i konfekcjonujące wołowinę, koła łowieckie, hodowcy jeleni i danieli fermowych oraz zakłady przetwórcze i konfekcjonujące dziczyznę, producenci żywca, konsumenci i organizacje rolnicze</t>
  </si>
  <si>
    <t>ul. Rynek 1,         38-400 Krosno</t>
  </si>
  <si>
    <t>Wsparcie serowarstwa  na Podkarpaciu: promocja współpracy w sektorze rolnym</t>
  </si>
  <si>
    <t>Celem operacji jest popularyzacja serowarstwa oraz nawiązanie współpracy z podmiotami (gospodarstwami domowymi z Podkarpacia), które zajmują się serowarstwem lub planują podjęcie takiej produkcji, zakładając w przyszłości możliwość wprowadzenia tych produktów do obrotu.</t>
  </si>
  <si>
    <t>Realizacja operacji obejmować będzie: organizację cyklu szkoleń, wyjazdów studyjnych oraz wydanie publikacji dot. serowarstwa</t>
  </si>
  <si>
    <t>Podmioty z województwa podkarpackiego zajmujące się sprzedażą produktów serowarskich lub planujących taką sprzedaż rozpocząć</t>
  </si>
  <si>
    <t>od 1 kwietnia 2016 r. do 20 grudnia 2016 r.</t>
  </si>
  <si>
    <t>Przygotowanie i druk publikacji w miesięczniku "Podkarpackie Wiadomości Rolnicze"</t>
  </si>
  <si>
    <t>Celem operacji jest przekazywanie wiedzy w zakresie: dobrych praktyk w rolnictwie  i działalności okołorolniczej, wykorzystanie funduszy strukturalnych, przykładów w zastosowaniu innowacyjnych pomysłów w produkcji rolniczej i przetwórstwie rolno-spożywczym, przedstawienie światowych trendów w innowacyjnych technologiach  w działalności rolniczej i okołorolniczej, prezentacja przykładów powiązań organizacyjnych, prawnych i marketingowych  sektorów produkcyjnego, przetwórczego, usługowego i samorządowego na obszarach wiejskich.</t>
  </si>
  <si>
    <t>Realizacja operacji obejmować będzie: przygotowanie i druk artykułu w miesięczniku rolniczym.</t>
  </si>
  <si>
    <t>Mieszkańcy  obszarów wiejskich, samorząd terytorialny , producenci rolni, instytucje naukowe i okołorolnicze, firmy i przedsiębiorstwa  działające na  terenie małych miast i obszarów wiejskich Podkarpacia.</t>
  </si>
  <si>
    <t>od 1 marca 2016 r. do 31 grudnia 2016 r.</t>
  </si>
  <si>
    <t>Gminny Ośrodek Kultury w Czarnej</t>
  </si>
  <si>
    <t>Organizacja targów: "Rzemiosło od kuchni" podczas Jarmarku Garncarskiego w Medyni Głogiowskiej</t>
  </si>
  <si>
    <t>Celem operacji jest promocja ceramiki siwej przystosowanej do gotowania i pieczenia oraz wyrobów kulinarnych w niej wytworzonych, rękodzieła w zakresie tworzenia narzędzi i wyposażenia kuchennego z drewna, wikliny i ceramiki, propagowanie kultury spożywania żywności zakupionej u lokalnych wytwórców oraz promocja twórczości lokalnych rękodzielników.</t>
  </si>
  <si>
    <t>Realizacja operacji obejmować będzie logistykę targów, zakup nagród w konkursie "Rzemiosło od kuchni", prezentację żywności oraz wydanie ulotki.</t>
  </si>
  <si>
    <t>Osoby zajmujące się rzemiosłem artystycznym i użytkowym oraz Koła Gospodyń Wiejskich i Stowarzyszenia, których celem działalności jest wytwarzanie rękodzieła oraz promocja lokalnej kuchni</t>
  </si>
  <si>
    <t>od 20 czerwca 2016 r. do 11 lipca 2016 r.</t>
  </si>
  <si>
    <t>35-125 Czarna 260C</t>
  </si>
  <si>
    <t>Wojewódzki Związek Pszczelarzy</t>
  </si>
  <si>
    <t>XII Podkarpackie Święto Miodu</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</si>
  <si>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</si>
  <si>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Realizacja operacji obejmować będzie: kampanię reklamową, nagrody dla pszczelarzy w organizowanych konkursach, prezentację żywności przygotowaną na bazie miodu oraz catering.</t>
  </si>
  <si>
    <t>Ogół społeczeństwa, mieszkańcy województwa  podkarpackiego, a w szczególności mieszkańcy Rzeszowa oraz  wszyscy zainteresowani przedmiotową operacją.</t>
  </si>
  <si>
    <t>od 1 września 2016 r. do 30 października 2016 r.</t>
  </si>
  <si>
    <t>ul. 8-go Marca 3, 35-065 Rzeszów</t>
  </si>
  <si>
    <t>Gminny środek Kultury w Krzeszowie</t>
  </si>
  <si>
    <t>Kultywowanie wielowiekowej tradycji smażenia powideł oraz promocja produktów lokalnych poprzez organizację imprezy kulturalnej "POWIDLAKI 2016"</t>
  </si>
  <si>
    <t xml:space="preserve">Celem operacji jest kultywowanie wielowiekowej tradycji smażenia powideł, zwiększenie aktywności podmiotów z terenu województwa podkarpackiego zajmujących się wytwarzaniem produktów lokalnych, promocja dziedzictwa kulturowego i kulinarnego oraz aktywizacja mieszkańców  wsi w podejmowaniu inicjatyw na rzecz rozwoju obszarów wiejskich. </t>
  </si>
  <si>
    <t>Realizacja operacji obejmować będzie: promocję wydarzenia w prasie lokalnej, radiu, film w TVP promujący Powidlaki, wykonanie plakatów, zaproszeń,  zabezpieczenie techniczne (stoły, ławki, usługa elektryka, nagłośnienie, oświetlenie, scena), prowadzący, nagrody w konkursie oraz logistyka wydarzenia</t>
  </si>
  <si>
    <t xml:space="preserve">Koła Gospodyń Wiejskich, Stowarzyszenia oraz grupy nieformalne wytwarzające produkty lokalne, a także  ogół mieszkańców województwa podkarpackiego. </t>
  </si>
  <si>
    <t>od 1 maja 2016 r. do 30 września 2016 r.</t>
  </si>
  <si>
    <t>ul. Rynek 9,        37-418 Krzeszów</t>
  </si>
  <si>
    <t>Gmina Lubaczów</t>
  </si>
  <si>
    <t>Festiwal Kultur i Kresowego Jadła</t>
  </si>
  <si>
    <t>Celem operacji jest promocja obszaru gminy  wykorzystaniem posiadanych zasobów dziedzictwa lokalnego w szczególności wielokulturowych kresowych tradycji kulinarnych na rzecz rozwoju przedsiębiorstw i podmiotów sektora obsługi ruchu turystycznego.</t>
  </si>
  <si>
    <t>Realizacja operacji obejmować będzie: zabezpieczenie techniczne i logistyczne  Festiwalu, organizację warsztatów tradycyjnej kuchni oraz zakup nagród podczas organizowanego konkursu kulinarnego.</t>
  </si>
  <si>
    <t>Mieszkańcy regionu, turyści odwiedzający Kresy Wschodnie.</t>
  </si>
  <si>
    <t>od 21 lipca 2016 r. do 20 sierpnia 2016 r.</t>
  </si>
  <si>
    <t>ul. Jasna 1,         37-600 Lubaczów</t>
  </si>
  <si>
    <t>PHU BOMI Michalina Kołcz Zamek Dubiecko</t>
  </si>
  <si>
    <t>Organizacja II Międzynarodowego Festiwalu Kuchni Dworskiej im. Hanny Szymanderskiej w Zamku Dubiecko</t>
  </si>
  <si>
    <t>Celem operacji jest pokaz sztuki kulinarnej oraz promocja produktu lokalnego, a także  sprzedaży bezpośredniej, rozwoju wszelkich form turystyki wiejskiej, rekreacji, sportu i aktywnego wypoczynku oraz promocji funkcji społecznych i pozarolniczych gospodarstw rolnych wpływających na poprawę życia na obszarach wiejskich.</t>
  </si>
  <si>
    <t>Realizacja operacji obejmować będzie: zabezpieczenie techniczne i logistyczne Festiwalu.</t>
  </si>
  <si>
    <t>Przedstawiciele obiektów gastronomicznych z Polski, producenci produktów regionalnych oraz ogół społeczeństwa obserwujący smagania konkursowe.</t>
  </si>
  <si>
    <t>od 5 stycznia 2016 r. do 30 kwietnia 2016 r.</t>
  </si>
  <si>
    <t>ul. Jasińskiego 40, 37-7-00 Przemyśl</t>
  </si>
  <si>
    <t>Powiat Bieszczadzki</t>
  </si>
  <si>
    <t>I Wielokulturowy Festiwal Produktów Lokalnych i Tradycyjnych</t>
  </si>
  <si>
    <t>Celem operacji jest promocja produktów regionalnych i tradycyjnych oraz upowszechnianie dziedzictwa kulturowego bieszczadzkiej wsi oraz tradycji kultywowanych na jego terenie. Ponadto operacja ma służyć zaprezentowaniu stowarzyszeń i Kół Gospodyń Wiejskich oraz ich działalności.</t>
  </si>
  <si>
    <t>Realizacja operacji obejmować będzie: zabezpieczenie techniczne  i logistyczne  Festiwalu oraz prowadzący.</t>
  </si>
  <si>
    <t>Rolnicy i przedsiębiorcy z powiatu bieszczadzkiego, sanockiego, leskiego i przemyskiego oraz konsumenci produktów ekologicznych, mieszkańcy regionu oraz turyści.</t>
  </si>
  <si>
    <t>od 1 kwietnia 2016 r. do 30 lipca 2016 r.</t>
  </si>
  <si>
    <t xml:space="preserve">ul. Bełska 22,       38-700 Ustrzyki Dolne </t>
  </si>
  <si>
    <t>Powiat Przeworski</t>
  </si>
  <si>
    <t>X Powiatowe Święto Chleba</t>
  </si>
  <si>
    <t>Celem operacji jest promocja regionalnego dziedzictwa kulinarnego podkarpackiej wsi i zdrowej żywności wysokiej jakości, integracja międzypokoleniowa mieszkańców, zachęcanie podmiotów do rejestrowania wyprodukowanych produktów oraz informacja i promocja o funduszach unijnych.</t>
  </si>
  <si>
    <t>Realizacja operacji obejmować będzie: zabezpieczenie techniczne  i logistyczne festynu oraz nagrody w konkursie.</t>
  </si>
  <si>
    <t>Mieszkańcy powiatu i regionu Podkarpacia, miłośnicy lokalnej staropolskiej kuchni, znawcy muzyki i twórczości ludowej, przedsiębiorcy i wytwórcy wyrobów masarskich i piekarni.</t>
  </si>
  <si>
    <t>od 1 lipca 2016 r. do 21 sierpnia 2016 r.</t>
  </si>
  <si>
    <t>ul. Jagiellońska 10, 37-200 Przeworsk</t>
  </si>
  <si>
    <t>Lokalna Grupa Działania Partnerstwo 5 Gmin</t>
  </si>
  <si>
    <t>Szkolenia dla zespołu wdrażającego Lokalną Strategię Rozwoju</t>
  </si>
  <si>
    <t>Celem operacji jest podniesienie  kwalifikacji osób bezpośrednio zaangażowanych we wdrażanie LSR poprzez udział w szkoleniach z zakresu doradztwa  beneficjentom, oceny i wyboru operacji realizowanych na terenie LGD oraz monitoringu.</t>
  </si>
  <si>
    <t>Realizacja operacji obejmować będzie: organizację cyklu dwudniowych szkoleń.</t>
  </si>
  <si>
    <t>Osoby zaangażowane w realizację projektu: członkowie Rady, członkowie Zarządu oraz pracownicy biura LGD Partnerstwo 5 Gmin</t>
  </si>
  <si>
    <t>od 1 czerwca 2016 r. do 31 grudnia 2016 r.</t>
  </si>
  <si>
    <t>ul. Rynek 1,        39-100 Ropczyce</t>
  </si>
  <si>
    <t>Stowarzyszenie Rodzina Kolpinga</t>
  </si>
  <si>
    <t>"Biesiada Sarmacka"</t>
  </si>
  <si>
    <t>Celem operacji jest: wsparcie terenów wiejskich i producentów lokalnych oraz uzyskanie równowagi ekonomicznej, przyrodniczej i społecznej poprzez promocję zrównoważonego rozwoju  tych obszarów, a także kultywowanie tradycji i aktywnego wypoczynku.</t>
  </si>
  <si>
    <t>Realizacja operacji obejmować będzie degustację potraw regionalnych.</t>
  </si>
  <si>
    <t xml:space="preserve">Mieszkańcy powiatu jarosławskiego i kilkudziesięciu miejscowości z terenu całego województwa podkarpackiego, a także zaproszone grupy z za granicy, miłośnicy lokalnej staropolskiej kuchni, znawcy muzyki i twórczości ludowej. </t>
  </si>
  <si>
    <t>od 25 maja 2016 r. do 28 maja 2016 r.</t>
  </si>
  <si>
    <t>ul. 3-go Maja 49, 37-500 Jarosław</t>
  </si>
  <si>
    <t>Dwuletni plan operacyjny KSOW na lata 2016-2017 dla województwa kujawsko-pomorskiego</t>
  </si>
  <si>
    <t>Wskaźnik monitorowania realizacji operacji</t>
  </si>
  <si>
    <t>Urząd Marszałkowski Województwa Kujawsko-Pomorskiego</t>
  </si>
  <si>
    <t>Organizacja wizyty studyjnej na temat rozwoju przedsiębiorczości na terenach wiejskich</t>
  </si>
  <si>
    <t>aktywizacja mieszkańców wsi na rzecz podejmowania inicjatyw w zakresie rozwoju obszarów wiejskich</t>
  </si>
  <si>
    <t>przedstawiciele LGD oraz instytucji zaangażowanych w rozwój przedsiębiorczości na obszarach wiejskich</t>
  </si>
  <si>
    <t>2016 rok</t>
  </si>
  <si>
    <t>1 wizyta, 40 osób</t>
  </si>
  <si>
    <t>Plac Teatralny 2
 87-100 Toruń</t>
  </si>
  <si>
    <t xml:space="preserve">Seminarium pn. „Od zagrody do gospody – wieprzowina ras rodzimych 
na kujawsko-pomorskich stołach”
</t>
  </si>
  <si>
    <t>ułatwianie wymiany wiedzy pomiędzy podmiotami uczestniczącymi w łańcuchu dostaw żywności, promocja ras rodzimych zwierząt w hodowli i konsumpcji mięsa</t>
  </si>
  <si>
    <t>przedstawiciele organizacji i instytucji odpowiedzialnych za modelowanie łańcuchów dostaw żywności, członkowie regionalnej Sieci Kulinarnego Dziedzictwa, GPR, uczelni wyższych</t>
  </si>
  <si>
    <t>Gala Nagród Marszałka Województwa Kujawsko-Pomorskiego</t>
  </si>
  <si>
    <t>popularyzacja osiągnięć laureatów konkursu w dziedzinie rolnictwa, ekologii</t>
  </si>
  <si>
    <t>Gala Nagród</t>
  </si>
  <si>
    <t>autorzy wybitnych osiągnięć w dziedzinie rolnictwa i rozwoju obszarów wiejskich</t>
  </si>
  <si>
    <t>I,II,III kwartał 2016 roku</t>
  </si>
  <si>
    <t>Forum Rolnicze i Konkurs Sołtys Roku 2016</t>
  </si>
  <si>
    <t>aktywizacja mieszkańców wsi poprzez promowanie najbardziej aktywnych sołtysów</t>
  </si>
  <si>
    <t>rolnicy, grupy producentów rolnych, organizacje i instytucje mające osobowość prawną</t>
  </si>
  <si>
    <t>1 konkurs, 1 konferencja, 300 uczestników</t>
  </si>
  <si>
    <t>Udział pracowników Urzędu Marszałkowskiego Województwa Kujawsko-Pomorskiego w wizytach studyjnych organizowanych przez Sekretariat Regionalny Krajowej Sieci Obszarów Wiejskich Województwa Kujawsko-Pomorskiego</t>
  </si>
  <si>
    <t>poszerzenie wiedzy pracowników, zwiększenie udziału zainteresowanych stron we wdrażaniu inicjatyw na rzecz rozwoju obszarów wiejskich</t>
  </si>
  <si>
    <t xml:space="preserve">delegacje </t>
  </si>
  <si>
    <t>pracownicy Urzędu Marszałkowskiego zaangażowani w rozwój obszarów wiejskich</t>
  </si>
  <si>
    <t xml:space="preserve">min. 5 delegacji </t>
  </si>
  <si>
    <t>Międzynarodowe Targi Rolno-Spożywcze Grune Woche, Berlin 2016</t>
  </si>
  <si>
    <t>promocja regionu, nawiązanie kontaktów handlowych przez wystawców</t>
  </si>
  <si>
    <t>zwiedzający, potencjalni kontrahenci</t>
  </si>
  <si>
    <t>450tys. zwiedzających</t>
  </si>
  <si>
    <t>Konkurs "Wieś na weekend"</t>
  </si>
  <si>
    <t>upowszechnienie idei zrzeszania się, podniesienie atrakcyjności turystycznej obszarów wiejskich</t>
  </si>
  <si>
    <t>organizacje i instytucje mające osobowość prawną, z wyłączeniem JST</t>
  </si>
  <si>
    <t>ok. 80 zgłoszeń konkursowych</t>
  </si>
  <si>
    <t>Promocja zrównoważonego rozwoju obszarów wiejskich na krajowych i międzynarodowych imprezach targowych</t>
  </si>
  <si>
    <t>promocja regionu, wzrost poziomu świadomości spoleczeństwa na temat PROW i zrealizowanych projektów</t>
  </si>
  <si>
    <t>osoby zainteresowane rozwojem obszarów wiejskich</t>
  </si>
  <si>
    <t>Kujawsko-Pomorska Gęsina na św. Marcina</t>
  </si>
  <si>
    <t>aktywizacja mieszkańców wsi na rzecz podejmowania inicjatyw w zakresie rozwoju własnych gospodarstw</t>
  </si>
  <si>
    <t>akcja promująca - akcja medialna, konkursy popularyzatorskie, szkolenia</t>
  </si>
  <si>
    <t>mieszkańcy Polski</t>
  </si>
  <si>
    <t>1 akcja promocyjna</t>
  </si>
  <si>
    <t>Wsparcie przedsiębiorczości na terenach wiejskich, poprzez promocję żywności wysokiej jakości</t>
  </si>
  <si>
    <t>poprawa konkurencyjności producentów rolnych i przetwórców żywności</t>
  </si>
  <si>
    <t xml:space="preserve">producenci i przetwórcy żywności lokalnej najwyższej jakości </t>
  </si>
  <si>
    <t>min. 3 przedsięwzięcia promocyjne</t>
  </si>
  <si>
    <t>Stowarzyszenie Nasza Krajna</t>
  </si>
  <si>
    <t>Piknik Leadera</t>
  </si>
  <si>
    <t>wsparcie lgd w zakresie poszukiwania partnerów do współpracy, wymiana doświadczeń</t>
  </si>
  <si>
    <t>konferencja, konkurs, piknik</t>
  </si>
  <si>
    <t>przedstawiciele LGD, samorządu województwa kujawsko-pomorskiefo, gmin i powiatu sępoleńskiego</t>
  </si>
  <si>
    <t>1 impreza plenerowa, 1 konkurs</t>
  </si>
  <si>
    <t>ul. Jeziorna 6, 89-400 Sępólno Krajeńskie</t>
  </si>
  <si>
    <t>Uniwersytet Technologiczno-Przyrodniczy w Bydgoszczy</t>
  </si>
  <si>
    <t>Konferencja pt. Innowacyjne rozwiązania w produkcji rolnej i przetwórstwie artykułów rolno-spożywczych impulsem rozwoju rolnictwa Pomorza i Kujaw</t>
  </si>
  <si>
    <t>wymiana doświadczeń między producentami rolnymi a pracownikami naukowymi</t>
  </si>
  <si>
    <t>producenci rolni, pracownicy naukowi UTP, członkowie Naukowego Stowarzyszenia Inżynierów i Techników Rolnictwa</t>
  </si>
  <si>
    <t>III, IV kwartał 2016</t>
  </si>
  <si>
    <t>1 konferencja, 80 uczestników</t>
  </si>
  <si>
    <t>ul. Kordeckiego 20, 85-825 Bydgoszcz</t>
  </si>
  <si>
    <t>Pomorsko Kujawski Związek Pszczelarzy w Bydgoszczy</t>
  </si>
  <si>
    <t>Szkolenie zimowe Temat - Selekcja i hodowla pszczoły miodnej</t>
  </si>
  <si>
    <t>podniesienie wiedzy fachowej wśród pszczelarzy, wymiana doświadczeń</t>
  </si>
  <si>
    <t>pszczelarze, osoby zainteresowane pszczelarstwem</t>
  </si>
  <si>
    <t>I kwartał 2016</t>
  </si>
  <si>
    <t>ul. Hetmańska 38, 85-039 Bydgoszcz</t>
  </si>
  <si>
    <t>Stowarzyszenie na Rzecz Rozwoju Gminy Aleksandrów Kujawski</t>
  </si>
  <si>
    <t>„Pokaż innym jak osiągnąć sukces czyli 10 lat spółdzielni socjalnych w Polsce”
Dobre praktyki ekonomii społecznej w województwie kujawsko-pomorskim. 
Zjazd spółdzielni socjalnych w Gminie Aleksandrów Kujawski. Czerwiec 2016 rok</t>
  </si>
  <si>
    <t>wymiana doświadczeń i dobrych praktyk</t>
  </si>
  <si>
    <t>spółdzielnie socjalne, osoby wykluczone, bezrobotne</t>
  </si>
  <si>
    <t>1 konferencja, 120 uczestników, 50 broszur</t>
  </si>
  <si>
    <t>Odolion, ul. Piaskowa 12, 87-700 Aleksandrów Kujawski</t>
  </si>
  <si>
    <t>Regionalny Związek Pszczelarzy w Toruniu</t>
  </si>
  <si>
    <t>Szkolenia zimowe „Pszczelarska Praktyka a nowe rozwiązania”</t>
  </si>
  <si>
    <t>pszczelarze zrzeszeni w Związkach Pszczelarzy</t>
  </si>
  <si>
    <t>1 cykl szkoleń, 480 uczestników</t>
  </si>
  <si>
    <t>ul. Środkowa 11, 87-100 Toruń</t>
  </si>
  <si>
    <t>XXIV Forum Pszczelarzy</t>
  </si>
  <si>
    <t>promocja pszczelarstwa, wymiana informacji, tranfer wiedzy</t>
  </si>
  <si>
    <t>forum</t>
  </si>
  <si>
    <t>pszczelarze, sadownicy, rolnicy, producenci sprzętu pszczelarskiego</t>
  </si>
  <si>
    <t>1 konferencja, 800 uczestników</t>
  </si>
  <si>
    <t>Uniwersytet Technologiczno-Przyrodniczy im. J.J. Śniadeckich z siedzibą w Bydgoszczy</t>
  </si>
  <si>
    <t>VII Międzynarodowe Sympozjum Naukowe dla młodych pracowników naukowych, doktorantów i studentów uczelni rolniczych pt. "Innowacyjne badania w rolnictwie i na rzecz rozwoju obszarów wiejskich"</t>
  </si>
  <si>
    <t>wymiana doświadczeń, informacji, prezentacja badań naukowych o charakterze innowacyjnym</t>
  </si>
  <si>
    <t>sympozjum</t>
  </si>
  <si>
    <t>młodzi pracownicy naukowi, doktoranci, przedstawiciele praktyki rolniczej</t>
  </si>
  <si>
    <t>80 uczestników</t>
  </si>
  <si>
    <t>ul. Ks. A. Kordeckiego, 85-225 Bydgoszcz</t>
  </si>
  <si>
    <t>Kujawsko-Pomorska Izba Rolnicza</t>
  </si>
  <si>
    <t>"W grupie łatwiej"</t>
  </si>
  <si>
    <t>przekazanie informacji nt. grup producentów rolnych</t>
  </si>
  <si>
    <t>18 szkoleń</t>
  </si>
  <si>
    <t xml:space="preserve">Przysiek, ul. Parkowa 1, 87-134 Zławieś Wielka </t>
  </si>
  <si>
    <t>Kujawsko-Pomorskie Stowarzyszenie Producentów Ekologicznych EKOŁAN</t>
  </si>
  <si>
    <t>„Wyjazd Studyjny na Międzynarodowe Targi Żywności i Produktów Ekologicznych BioFach 2016”</t>
  </si>
  <si>
    <t>promocja i prezentacja regionu, producentów z sektora rolno-spożywczego</t>
  </si>
  <si>
    <t>członkowie Kujawsko-Pomorskiego Stowarzyszenia Producentów Ekologicznych EKOŁAN, rolnicy ekologiczni</t>
  </si>
  <si>
    <t>1 wizyta, 40 uczestników</t>
  </si>
  <si>
    <t>Pokrzydowo 139, 87-312 Zbiczno</t>
  </si>
  <si>
    <t>Lokalna Grupa Działania Pałuki Wspólna Sprawa</t>
  </si>
  <si>
    <t>Stworzenie profesjonalnego stoiska regionalnego w celu promocji Pałuk oraz aktywizacji społeczności lokalnej zajmującej się kultywowaniem tradycji lokalnej</t>
  </si>
  <si>
    <t>aktywizacja lokalnej społeczności zajmującej się kultywowaniem tradycji lokalnej</t>
  </si>
  <si>
    <t>wizyta studyjna, stoisko promocyjne, publikacja</t>
  </si>
  <si>
    <t xml:space="preserve">turyści </t>
  </si>
  <si>
    <t>II,III,IV kwartał 2016</t>
  </si>
  <si>
    <t>1 stoisko promocyjne</t>
  </si>
  <si>
    <t>Gnieźnieńska 7, 88-400 Żnin</t>
  </si>
  <si>
    <t>Kujawsko-Pomorski Ośrodek Doradztwa Rolniczego w Minikowie</t>
  </si>
  <si>
    <t>Organizacja konkursu „Nasze Kulinarne Dziedzictwo - Smaki Regionów”</t>
  </si>
  <si>
    <t>identyfikacja produktów wysokiej jakości i ich wytwórców, promocja produktów regionalnych, wymiana doświadczeń, wzrost wiedzy uczestników konkursu na temat organizacji łańcucha żywnościowego</t>
  </si>
  <si>
    <t>regionalni wytwórcy produktów tradycyjnych z województwa kujawsko-pomorskiego</t>
  </si>
  <si>
    <t>1 konkurs</t>
  </si>
  <si>
    <t>Minikowo 1, 89-122 Nakło nad Notecią</t>
  </si>
  <si>
    <t>Działanie 11 Aktywizacja mieszkańców powiatu żnińskiego na rzecz inicjatyw służących włączeniu społecznemu</t>
  </si>
  <si>
    <t>aktywizacja mieszkańców obszarów wiejskich</t>
  </si>
  <si>
    <t>1 cykl szkoleń, 100 uczestników</t>
  </si>
  <si>
    <t>Stowarzyszenie Towarzystwo Rozwoju Gminy Płużnica</t>
  </si>
  <si>
    <t xml:space="preserve">Działamy wspólnie - Aktywne sołectwa </t>
  </si>
  <si>
    <t>aktywizacja mieszkańców wsi</t>
  </si>
  <si>
    <t>warsztaty, konferencja, wyjazd studyjny</t>
  </si>
  <si>
    <t>mieszkancy gminy Płużnica</t>
  </si>
  <si>
    <t>II,III kwartał 2016 roku</t>
  </si>
  <si>
    <t>100 uczestników</t>
  </si>
  <si>
    <t>87-214 Płużnica</t>
  </si>
  <si>
    <t>XXXIII Wojewódzki Dzień Pszczelarza</t>
  </si>
  <si>
    <t>promocja pszczelarstwa i produktów pszczelich, wymiana informacji</t>
  </si>
  <si>
    <t xml:space="preserve">impreza </t>
  </si>
  <si>
    <t>pszczelarze, dzieci, młodzież</t>
  </si>
  <si>
    <t>1 impreza plenerowa, 2 konkursy</t>
  </si>
  <si>
    <t>Hetmańska 38, 85-039 Bydgoszcz</t>
  </si>
  <si>
    <t>Stowarzyszenie Lokalna Grupa Działania Czarnoziem na Soli</t>
  </si>
  <si>
    <t>„Gęś Biała Kołudzka” – produkt lokalny Kujaw Zachodnich szansą na rozwój społeczno-gospodarczy 
Powiatu Inowrocławskiego</t>
  </si>
  <si>
    <t>zwiększenie wiedzy nt. chowu gęsi w warunkach przyzagrodowych, poprawa sytuacji ekonomicznej drobnych gospodarstw, aktywizacja mieszkańców wsi</t>
  </si>
  <si>
    <t>II,II,III kwartał 2016 roku</t>
  </si>
  <si>
    <t>Poznańska 133a/106 88-100 Inowrocław</t>
  </si>
  <si>
    <t>Stowarzyszenie Kujawsko-Pomorski Ośrodek Wsparcia Inicjatyw Pozarządowych TŁOK</t>
  </si>
  <si>
    <t>Zintegrowany produkt turystyczno – kulinarny „Poznaj Smak Doliny Wisły – Niech Cię Zakole”.</t>
  </si>
  <si>
    <t>aktywizacja mieszkańców na rzecz podejmowania inicjatyw w zakresie rozwoju obszarów wiejskich</t>
  </si>
  <si>
    <t xml:space="preserve">warsztaty, podróż studyjna </t>
  </si>
  <si>
    <t>przedstawiciele gospodarstw agroturystycznych, gospodarstw rolnych, stowarzyszeń i organizacji promujących Dolinę Dolnej Wisły</t>
  </si>
  <si>
    <t>4 warsztaty, 48 uczestników, 1 wizyta, 30 uczestników</t>
  </si>
  <si>
    <t>Plac Katarzyny 9, 87-100 Toruń</t>
  </si>
  <si>
    <t>"Chrońmy pszczoły". Przygotowanie materiałów publicystycznych dotyczących ochrony pszczół</t>
  </si>
  <si>
    <t>informowanie i wzrost świadomości społeczeństwa nt. roli pszczoły w ekosysystemie</t>
  </si>
  <si>
    <t>materiały promocyjno-informacyjne (plakaty, ulotki, zakładki do książek)</t>
  </si>
  <si>
    <t>pszczelarze, rolnicy, sadownicy</t>
  </si>
  <si>
    <t>3000 plakatów, 10 tys. ulotek, 5 tys. zakładek</t>
  </si>
  <si>
    <t>Modernizacja i aktualizacja serwisu internetowego www.agroturystyka.kpodr.pl</t>
  </si>
  <si>
    <t>promocja ofert turystycznych gospodarstw agroturystycznych, wzrost rozwoju gospodarczego</t>
  </si>
  <si>
    <t>modernizacja i aktualizacja serwisu internetowego</t>
  </si>
  <si>
    <t>podmioty świadczące usługi turystyczne na obszarach wiejskich</t>
  </si>
  <si>
    <t>1 strona internetowa</t>
  </si>
  <si>
    <t>Stowarzyszenie Ekologiczno-Kulturowe "Pojezierze Brodnickie"</t>
  </si>
  <si>
    <t>Wykłady dotyczące wpływu rolnictwa konwencjonalnego na środowisko przyrodnicze, rolnictwa ekologicznego, uprawy dawnych odmian zbóż, drzew i krzewów owocowych oraz Warsztaty z cięcia, zakładania sadu i rozmnażania drzew owocowych dawnych odmian.</t>
  </si>
  <si>
    <t>zwiększenie wiedzy uczestników wyładów oraz nabycie umiejętności z techniki cięcia, zakłdania sadu i rozmnażania drzew</t>
  </si>
  <si>
    <t>wykłady</t>
  </si>
  <si>
    <t>rolnicy, sadownicy</t>
  </si>
  <si>
    <t>I,II kwartał 2016</t>
  </si>
  <si>
    <t>60 uczestników</t>
  </si>
  <si>
    <t>Grzmięca 10, 87-312 Zbiczno</t>
  </si>
  <si>
    <t>Kurs tkania produktów sieciowych</t>
  </si>
  <si>
    <t>transfer wiedzy</t>
  </si>
  <si>
    <t>kurs</t>
  </si>
  <si>
    <t>właściciele wiejskich obiektów turystycznych , przedstawiciele organizacji i instytucji działających na rzecz rozwoju turytsycznego regionu</t>
  </si>
  <si>
    <t>1 cykl szkoleń, 25 uczestników</t>
  </si>
  <si>
    <t>Telewizja Polska SA w Warszawie
Oddział Terenowy w Bydgoszczy</t>
  </si>
  <si>
    <t>Promocja zrównoważonego rozwoju obszarów wiejskich w TVP Bydgoszcz</t>
  </si>
  <si>
    <t>informowanie społecześńtwa o polityce rozwoju obszarów wiejskich, promowanie projektów realizowanych przy wsparciu środków unijnych</t>
  </si>
  <si>
    <t>felietony</t>
  </si>
  <si>
    <t>mieszkańcy wsi</t>
  </si>
  <si>
    <t>10 felietonów telewizyjnych</t>
  </si>
  <si>
    <t>Kujawska 7, 85-031 Bydgoszcz</t>
  </si>
  <si>
    <t>Promocja dziedzictwa kulturowego Pałuk poprzez organizację pałuckiego festynu ludowego</t>
  </si>
  <si>
    <t>promocja dziedzictwa kulinranego i kulturowewgo Pałuk, aktywizacja mieszkańców wsi</t>
  </si>
  <si>
    <t>festyn</t>
  </si>
  <si>
    <t>mieszkańcy powiatu żnińskiego, turyści z województwa kujawsko-pomorskiego</t>
  </si>
  <si>
    <t>1 festyn</t>
  </si>
  <si>
    <t>Kujawsko-Pomorska Organizacja Turystyczna</t>
  </si>
  <si>
    <t>"WIEŚ-Ci z Konstelacji Dobrych Miejsc"</t>
  </si>
  <si>
    <t>wzrost zainteresowania ofertą turystyczną wsi w województwie kujawsko-pomorskim</t>
  </si>
  <si>
    <t>kampania promocyjna</t>
  </si>
  <si>
    <t>turyści</t>
  </si>
  <si>
    <t>1 akcja promocyjne w mediach społecznościowych</t>
  </si>
  <si>
    <t>Wyższa Szkoła Gospodarki w Bydgoszczy</t>
  </si>
  <si>
    <t>Naukowe Obserwatorium Obszarów Wiejskich</t>
  </si>
  <si>
    <t>promowanie włączenia społecznego, analiza predyspozycji do samozatrudnienia wśród młodych, bezrobotnych zamieszkujących obszary wiejskie</t>
  </si>
  <si>
    <t>badanie naukowe, konferencja, publikacja</t>
  </si>
  <si>
    <t>mieszkańcy terenów wiejksich</t>
  </si>
  <si>
    <t>1 badanie naukowe, 1 publikacja w nakładzie 200 szt., 1 konferencja</t>
  </si>
  <si>
    <t>ul. Garbary 2, 85-229 Bydgoszcz</t>
  </si>
  <si>
    <t>Szanujmy owady zapylające</t>
  </si>
  <si>
    <t>zwiększenie udziału zainteresowanych stron we wdrażaniu inicjatyw na rzezcz rozwoju obszarów wiejskich</t>
  </si>
  <si>
    <t>warsztaty, prelekcje, pokaz</t>
  </si>
  <si>
    <t>rolnicy, właściciele działek i ogródków przydomowych</t>
  </si>
  <si>
    <t>1 impreza plenerowa</t>
  </si>
  <si>
    <t xml:space="preserve">Organizacja wyjazdu studyjnego
„Produkt Sieciowy i Specjalizacja oferty w turystyce wiejskiej – dobre praktyki” </t>
  </si>
  <si>
    <t xml:space="preserve">upowszechnienie dobrych praktyk współpracy w zakresie tworzenia produktu sieciowego </t>
  </si>
  <si>
    <t>właściciele gospodarstw agroturystycznych i obiektów turystycznych</t>
  </si>
  <si>
    <t>II, III, IV kwartał 2016</t>
  </si>
  <si>
    <t>1 wyjazd, 25 uczestników</t>
  </si>
  <si>
    <t>Wojewódzki Związek Rolników Kółek i Organizacji Rolniczych 
w Bydgoszczy</t>
  </si>
  <si>
    <t>Nowoczesność i tradycja w działaniach organizacji społeczno-zawodowych dla budowy wojewódzkiej strategii horyzontalnej wsi</t>
  </si>
  <si>
    <t>wymiana informacji, ułatwianie transferu wiedzy</t>
  </si>
  <si>
    <t>przedstawiciele organizacji społeczno-zawodowych, rolnicy, samorząd rolniczy, organizacje pozarządowe</t>
  </si>
  <si>
    <t xml:space="preserve">ul. Jacewska 164 88-100 Inowrocław </t>
  </si>
  <si>
    <t>„Otwarta pasieka”. Szkolenie dla początkujących pszczelarzy „Młody Pszczelarz”.</t>
  </si>
  <si>
    <t>pozyskanie nowych, wyszkolonych hodowców pszczół</t>
  </si>
  <si>
    <t>osoby zainteresowane pszczelarstwem</t>
  </si>
  <si>
    <t>Regionalny Związek Rolników Kółek i Organizacji Rolniczych w Toruniu</t>
  </si>
  <si>
    <t>Wystawa Regionalnych Stołów Wigilijnych</t>
  </si>
  <si>
    <t>wystawa</t>
  </si>
  <si>
    <t>mieszkańcy województwa kujawsko-pomorskiego</t>
  </si>
  <si>
    <t>Kościuszki 81,87-100 Toruń</t>
  </si>
  <si>
    <t>Centrum Kultury i Sportu Ziemowit</t>
  </si>
  <si>
    <t>Kujawskie Nowalijki, czyli jak żyć długo, zdrowo i szczęśliwie</t>
  </si>
  <si>
    <t>promowanie włączenia społecznego</t>
  </si>
  <si>
    <t>impreza plenerowa</t>
  </si>
  <si>
    <t>Poznańska 17, 88-150 Kruszwica</t>
  </si>
  <si>
    <t>Stowarzyszenie "Partnerstwo dla Ziemi Kujawskiej"</t>
  </si>
  <si>
    <t>Przyzagrodowy - proekologiczny chów gęsi</t>
  </si>
  <si>
    <t>aktywizacja mieszkańców wsi, przekazanie wiedzy nt. przyzagrodowego chowu gęsi</t>
  </si>
  <si>
    <t>Narutowicza 3, 87-700 Aleksandrów Kujawski</t>
  </si>
  <si>
    <t>Akademia Lidera</t>
  </si>
  <si>
    <t>warsztaty,  konferencja, wyjazd studyjny</t>
  </si>
  <si>
    <t>lokalni liderzy - sołtysi, członkowie rad sołeckich</t>
  </si>
  <si>
    <t>Jeziorna 4, 89-400 Sępólno Krajeńskie</t>
  </si>
  <si>
    <t>Regionalny Związek Pszczelarzy Ziemi Kujawsko-Dobrzyńskiej we Włocławku</t>
  </si>
  <si>
    <t>Poprzez konkursy, warsztaty i pokazy zachęcamy uczestników naszych działań do zakładania dochodowych pasiek</t>
  </si>
  <si>
    <t>konkursy, warsztaty, pokazy</t>
  </si>
  <si>
    <t>Brzeska 6, 87-800 Włocławek</t>
  </si>
  <si>
    <t>Stowarzyszenie Naukowo-Techniczne Inżynierów i Techników Przemysłu Spożywczego Oddział Toruński</t>
  </si>
  <si>
    <t>Organizacja Konkursu "Najlepszy Produkt Spożywczy Pomorza i Kujaw 2016"</t>
  </si>
  <si>
    <t>wzrost konkurencyjności firm na rynku krajowym i zagranicznym, promocja innowacji w produkcji rolno-spożywczej</t>
  </si>
  <si>
    <t>firmy branży rolno-spożywczej, restauracje, zakłady gastronomiczne i szkoły gastronomicznej</t>
  </si>
  <si>
    <t>ul. Piernikarska 6, 87-100 Toruń</t>
  </si>
  <si>
    <t>Gminny Ośrodek Kultury i Rekreacji w Jeziorach Wielkich</t>
  </si>
  <si>
    <t>Wielki Festyn Pomidorowy</t>
  </si>
  <si>
    <t>promocja zrównoważonego rozwoju obszarów wiejskich</t>
  </si>
  <si>
    <t>Festyn</t>
  </si>
  <si>
    <t>mieszkańcy wsi i miast</t>
  </si>
  <si>
    <t xml:space="preserve">Jeziora Wielkie 98, 88-324 </t>
  </si>
  <si>
    <t xml:space="preserve">„Kultura ludowa w nowej odsłonie” </t>
  </si>
  <si>
    <t xml:space="preserve">aktywizacja mieszkańców wsi na rzecz podejmowania aktywności związanych z promowaniem i zachowaniem obrzędów </t>
  </si>
  <si>
    <t>rolnicy, mieszkańcy obszarów wiejskich i okolicznych miast</t>
  </si>
  <si>
    <t>Dwuletni plan operacyjny KSOW na lata 2016-2017 dla województwa zachodniopomorskiego</t>
  </si>
  <si>
    <t>Urząd Marszałkowski Województwa Zachodniopomorskiego</t>
  </si>
  <si>
    <t>Organizacja stoiska wystawienniczego Województwa Zachodniopomorskiego podczas Targów Gospodarki Żywnościowej, Rolnictwa i Ogrodnictwa  "Grune Woche" 2016 w Berlinie</t>
  </si>
  <si>
    <t>Targi dla naszych wystawców będą doskonałym miejscem spotkań i podtrzymania więzi z dotychczasowymi klientami, wprowadzenia na rynek nowych produktów i usług, umocnienia pozycji i wypromowania marki, a także poznania oczekiwań przyszłych klientów.</t>
  </si>
  <si>
    <t>Targi</t>
  </si>
  <si>
    <t>Zwiedzający stoisko wystawiennicze Województwa Zachodniopomorskiego na imprezie targowej, potencjalni kontrahenci wystawców</t>
  </si>
  <si>
    <t>styczeń 2016</t>
  </si>
  <si>
    <t>Szczecin</t>
  </si>
  <si>
    <t>Lista Produktów Tradycyjnych w ramach "Pikniku nad Odrą"</t>
  </si>
  <si>
    <t>Promocja produktów tradycyjnych i regionalnych z woj. Zachodniopomorskiego oraz innych województw</t>
  </si>
  <si>
    <t>maj 2016</t>
  </si>
  <si>
    <t>Aleja Zachodniopomorskie Smaki w ramach "Pikniku nad Odrą"</t>
  </si>
  <si>
    <t>Promocja produktów tradycyjnych i regionalnych z woj. Zachodniopomorskiego</t>
  </si>
  <si>
    <t>lipiec 2016</t>
  </si>
  <si>
    <t>Aleja Zachodniopomorskie Smaki - produkty tradycyjne Pomorza Zachodniego w ramach Jarmarku Jakubowego</t>
  </si>
  <si>
    <t>Organizacja stoiska wystawienniczego Województwa Zachodniopomorskiego podczas Targów Rolnych "Agro-Pomerania" w Barzkowicach</t>
  </si>
  <si>
    <t>Stoisko wystawiennicze na targach</t>
  </si>
  <si>
    <t>wrzesień 2016</t>
  </si>
  <si>
    <t>Prezentacja Województwa Zachodniopomorskiego w Miasteczku Regionów</t>
  </si>
  <si>
    <t>Dożynki</t>
  </si>
  <si>
    <t>Zwiedzający stoisko wystawiennicze Województwa Zachodniopomorskiego na dożynkach</t>
  </si>
  <si>
    <t>Liczba wyjazdów / wizyt studyjnych / wymian eksperckich</t>
  </si>
  <si>
    <t>Liczba uczestników wyjazdów / wizyt studyjnych / wymian eksperckich</t>
  </si>
  <si>
    <t>Udział w targach wystawienniczych</t>
  </si>
  <si>
    <t>Zorganizowanie stoiska wystawienniczego Województwa Zachodniopomorskiego na Targach Żywności Ekologicznej i Regionalnej Natura Food w Łodzi</t>
  </si>
  <si>
    <t>październik 2016</t>
  </si>
  <si>
    <t>Festiwal Zachodniopomorskich Piw Regionalnych</t>
  </si>
  <si>
    <t>Promocja wytwarzanych w browarach lokalnych na terenie Woj. Zachodniopomorskiego piw regionalnych</t>
  </si>
  <si>
    <t>Wystawa, konkurs</t>
  </si>
  <si>
    <t>Zwiedzający imprezę mieszkańcy regionu, konsumenci, handlowcy, właściciele lokali gastronomicznych</t>
  </si>
  <si>
    <t xml:space="preserve">"Akademia Sołtysa" </t>
  </si>
  <si>
    <t xml:space="preserve"> Kontynuacja cyklu spotkań o charakterze informacyjno-aktywizującym dla lokalnych leaderów społeczności wiejskiej mający na celu zdiagnozowanie bieżących problemów w działalności na rzecz lokalnych społeczności. Planowane spotkania przyczynią się do rozwoju współpracy regionalnej i budowania partnerskich relacji ze społecznością lokalną.</t>
  </si>
  <si>
    <t>Spotkania</t>
  </si>
  <si>
    <t>Osoby pełniące funkcję sołtysów na obszarze województwa zachodniopomorskiego</t>
  </si>
  <si>
    <t>październik/listopad 2016</t>
  </si>
  <si>
    <t>Jarmark Bożonarodzeniowy w Szczecinie</t>
  </si>
  <si>
    <t>Jarmark bożonarodzeniowy dla lokalnych wystawców będzie doskonałym miejscem spotkań  z dotychczasowymi klientami, a także otworzy możliwość wprowadzenia na rynek nowych produktów i usług, umocnienia pozycji i wypromowania marki oraz poznania oczekiwań przyszłych klientów. Dzięki realizacji powyższego projektu ukazane zostanie dziedzictwo kulinarne i kulturowe naszego regionu, które jest jednym z czynników wpływających na zrównoważony rozwój obszarów wiejskich oraz daje możliwość pozyskiwania pozarolniczych źródeł dochodu.</t>
  </si>
  <si>
    <t>Jarmark</t>
  </si>
  <si>
    <t>Adresatami tej inicjatywy będą przede wszystkim mieszkańcy Pomorza Zachodniego, uczniowie szczecińskich szkół, a także  dzieci z przedszkoli, domów dziecka, świetlic środowiskowych i innych placówek opiekuńczo-wychowawczych</t>
  </si>
  <si>
    <t>grudzień 2016 r.</t>
  </si>
  <si>
    <t>Spółdzielnia Socjalna Pod Kasztanami w Rzepnowie, pow. Pyrzycki</t>
  </si>
  <si>
    <t>I Zachodniopomorskie spotkania z kulturą niematerialną - Historia w sercu ukryta</t>
  </si>
  <si>
    <t>utrwalenie tradycji kultury w regionie</t>
  </si>
  <si>
    <t>przegląd twórczości ludowej, konkurs kulinarny, koncert, publikacja śpiewnika pieśni kresów wschodnich i nakręcenie filmu o historii osadników</t>
  </si>
  <si>
    <t>społeczność lokalna gmin wiejsko-miejskich</t>
  </si>
  <si>
    <t>Rzepnowo 21, 
74-200 Pyrzyce</t>
  </si>
  <si>
    <t>29-30/05/2016</t>
  </si>
  <si>
    <t>Zachodniopomorski Ośrodek Doradztwa Rolniczego w Barzkowicach</t>
  </si>
  <si>
    <t>XXIX Barzkowickie Targi Rolne - AGRO POMERANIA 2016</t>
  </si>
  <si>
    <t>wymiana doświadczeń i wiedzy w obszarze działalności rolniczej</t>
  </si>
  <si>
    <t>rolnicy, twórcy ludowi, mieszkańcy obszarów wiejskich, zainteresowane podmioty</t>
  </si>
  <si>
    <t>09-11/09/2016</t>
  </si>
  <si>
    <t>Barzkowice,
 73-134 Stargard Szczeciński</t>
  </si>
  <si>
    <t>Powiat Łobeski</t>
  </si>
  <si>
    <t>Kongres Przedsiębiorczości Wiejskiej</t>
  </si>
  <si>
    <t>ułatwienie transferu wiedzy oraz rozwój sieci kontaktów pomiędzy zainteresowanymi stronami</t>
  </si>
  <si>
    <t>kongres</t>
  </si>
  <si>
    <t>społeczność lokalna powiatu łobeskiego</t>
  </si>
  <si>
    <t>21-22/04/2016</t>
  </si>
  <si>
    <t>ul. Konopnickiej 41, 
73-150 Łobez</t>
  </si>
  <si>
    <t>Gospodarka pasieczna</t>
  </si>
  <si>
    <t>wsparcie merytoryczne pszczelarzy</t>
  </si>
  <si>
    <t>konferencja, szkolenie</t>
  </si>
  <si>
    <t>pszczelarze</t>
  </si>
  <si>
    <t>01/04/2016 - 31/05/2016</t>
  </si>
  <si>
    <t>Gmina Łobez</t>
  </si>
  <si>
    <t>"Wilczy apetyt - prezentacja dziedzictwa kulinarnego wsi Pomorza Zachodniego oraz promocja inicjatyw w zakresie rozwoju obszarów wiejskich w gminie Łobez"</t>
  </si>
  <si>
    <t>kultywowanie, propagowania oraz popularyzacja dziedzictwa kulturowego wsi Pomorza Zachodniego, w tym dziedzictwa kulinarnego</t>
  </si>
  <si>
    <t>festiwal kulinarny</t>
  </si>
  <si>
    <t>społeczność lokalna gminy Łobez</t>
  </si>
  <si>
    <t>30/06/2016 - 04/07/2016</t>
  </si>
  <si>
    <t>ul. Niepodległości 13,
 73-150 Łobez</t>
  </si>
  <si>
    <t>Gmina 
Stare Czarnowo</t>
  </si>
  <si>
    <t>Organizacja "Święta Mleka i Zwierząt Hodowlanych" w Glinnej</t>
  </si>
  <si>
    <t>wspieranie organizacji łańcucha żywnościowego</t>
  </si>
  <si>
    <t>wystawa tematyczna</t>
  </si>
  <si>
    <t>mieszkańcy Pomorza Zachodniego zwłaszcza dzieci i młodzież szkolna oraz rolnicy</t>
  </si>
  <si>
    <t>3-5/06/2016</t>
  </si>
  <si>
    <t>ul. Św. Floriana 10,
 74-106 Stare Czarnowo</t>
  </si>
  <si>
    <t>Konkurs pn. Agro-Eko-Turystyczne "Zielone Lato" 2016</t>
  </si>
  <si>
    <t>podniesienie jakości świadczonych usług w gospodarstwach agroturystycznych i promowanie dobrych praktyk</t>
  </si>
  <si>
    <t>właściciele gospodarstw agroturystycznych</t>
  </si>
  <si>
    <t>05/05/2016 - 16/09/2016</t>
  </si>
  <si>
    <t>Stowarzyszenie JASKÓŁKA z siedzibą w Zaborsku, pow. Pyrzycki</t>
  </si>
  <si>
    <t>Kongres kobiet z obszarów wiejskich pt. Działamy - Zmieniamy</t>
  </si>
  <si>
    <t>budowanie sieci kobiet aktywnych i przedsiębiorczych na obszarach wiejskich</t>
  </si>
  <si>
    <t>środowiska kobiece</t>
  </si>
  <si>
    <t>10/10/2016</t>
  </si>
  <si>
    <t>Zaborsko 13a,
 74-211 Warnice</t>
  </si>
  <si>
    <t>Dębnowski 
Ośrodek Kultury</t>
  </si>
  <si>
    <t>XX Triada Teatralna pn: "Weselna"</t>
  </si>
  <si>
    <t>aktywizacja mieszkańców wsi na rzecz podejmowania inicjatyw służących włączeniu społecznemu</t>
  </si>
  <si>
    <t>warsztaty twórczości ludowej</t>
  </si>
  <si>
    <t xml:space="preserve">dzieci, młodzież, dorośli i mniejszości narodowe oraz osoby niepełnosprawne ruchowo i intelektualnie z terenów gminy Dębno oraz obszaru województwa zachodniopomorskiego </t>
  </si>
  <si>
    <t>7-10/07/2016</t>
  </si>
  <si>
    <t>ul. Daszyńskiego 20,
 74-400 Dębno</t>
  </si>
  <si>
    <r>
      <t xml:space="preserve">Fundacja Oświatowa </t>
    </r>
    <r>
      <rPr>
        <i/>
        <sz val="10"/>
        <rFont val="Arial CE"/>
        <charset val="238"/>
      </rPr>
      <t>Realizujmy marzenia</t>
    </r>
    <r>
      <rPr>
        <sz val="10"/>
        <rFont val="Arial CE"/>
        <charset val="238"/>
      </rPr>
      <t xml:space="preserve"> </t>
    </r>
  </si>
  <si>
    <t>Jeśli zechcę, znajdę wymarzoną pracę</t>
  </si>
  <si>
    <t xml:space="preserve">aktywizacja mieszkańców obszarów wiejskich od 18-25 roku życia poprzez wspólne wdrażanie inicjatyw obywatelskich </t>
  </si>
  <si>
    <t>warsztaty i debata</t>
  </si>
  <si>
    <t>społeczność lokalna gmin wiejsko-miejskich - młodzież w  wieku 18-25 lat</t>
  </si>
  <si>
    <t>15/05/2016 - 31/05/2016</t>
  </si>
  <si>
    <t>ul. Poznańska 3, 
74-200 Pyrzyce</t>
  </si>
  <si>
    <t>LGD Stowarzyszenie "Lider Pojezierza"</t>
  </si>
  <si>
    <t xml:space="preserve">"Międzynarodowy projekt współpracy najlepszą formą wymiany doświadczeń" </t>
  </si>
  <si>
    <t>podniesienie poziomu wiedzy i kompetencji przedstawicieli LGD</t>
  </si>
  <si>
    <t>wyjazd studyjny LGD do LGD rejonu Kowna (Litwa)</t>
  </si>
  <si>
    <t>przedstawiciele LGD woj. zachodniopomorskiego</t>
  </si>
  <si>
    <t>01/08/2016 - 31/10/2016 
(4 dni)</t>
  </si>
  <si>
    <t>ul. Niepodległości 20, 
74-320 Barlinek</t>
  </si>
  <si>
    <t>Szkolne Koło Towarzystwa przyjaciół Dzieci przy Szkole Podstawowej w Żabnicy, pow. Gryfiński</t>
  </si>
  <si>
    <t>Konkurs kulinarny "Smaki Ryb Odrzańskich" realizowany w ramach Żabnickiego Lata z Rybką</t>
  </si>
  <si>
    <t>podniesienie aktywności społecznej mieszkańców na rzecz rozwoju i promocji obszarów wiejskich</t>
  </si>
  <si>
    <t>mieszkańcy Żabnicy i okolicznych miejscowości</t>
  </si>
  <si>
    <t>18/06/2016</t>
  </si>
  <si>
    <t>ul. Długa 20, 
Żabnica</t>
  </si>
  <si>
    <t>Zagroda edukacyjna - gospodarstwo z pomysłem</t>
  </si>
  <si>
    <t>ułatwienie transferu wiedzy nt. metodyki prowadzenia zajęć i zabaw dla dzieci oraz nabycie umiejętności udzielania pierwszej pomocy</t>
  </si>
  <si>
    <t>seminarium wyjazdowe</t>
  </si>
  <si>
    <t>mieszkańcy obszarów wiejskich posiadający zagrody edukacyjne oraz pozostali zainteresowani</t>
  </si>
  <si>
    <t>26-28/09/2016</t>
  </si>
  <si>
    <t>COBORU Stacja Doświadczalna Oceny Odmian w Szczecinie Dąbiu</t>
  </si>
  <si>
    <t>Wydanie publikacji pt. "Wyniki porejestrowych doświadczeń odmianowych w województwie zachodniopomorskim w roku 2015" oraz "Lista Odmian Zalecanych do uprawy na obszarze województwa zachodniopomorskiego w roku 2015"</t>
  </si>
  <si>
    <t>ułatwienie transferu wiedzy w rolnictwie nt. nowych odmian roślin rolniczych</t>
  </si>
  <si>
    <t xml:space="preserve">publikacja </t>
  </si>
  <si>
    <t>rolnicy, hodowcy odmian, firmy i instytucje rolnicze, uczelnie wyższe, doradcy ODR, instytucje naukowo-badawcze</t>
  </si>
  <si>
    <t>ul. Goleniowska 56 a, 
70-847 Szczecin</t>
  </si>
  <si>
    <t>01/04/2016 - 31/08/2016</t>
  </si>
  <si>
    <t>LGD - "Powiatu Świdwińskiego"</t>
  </si>
  <si>
    <t>Jarmark Tradycyjnie Zdrowej Żywności i Rękodzieła Ludowego</t>
  </si>
  <si>
    <t>promowanie regionalnych producentów zdrowej żywności</t>
  </si>
  <si>
    <t>jarmark</t>
  </si>
  <si>
    <t>producenci lokalnych i regionalnych produktów żywnościowych oraz mieszkańcy</t>
  </si>
  <si>
    <t>01/08/2016 - 30/09/2016</t>
  </si>
  <si>
    <t>ul. Kołobrzeska 43,
 78-300 Świdwin</t>
  </si>
  <si>
    <t>Gmina Przelewice</t>
  </si>
  <si>
    <t>Parki - drzewa - lasy</t>
  </si>
  <si>
    <t>promocja elementów trasy tematycznej</t>
  </si>
  <si>
    <t>gra terenowa, wystawa</t>
  </si>
  <si>
    <t>ludność wiejska gminy Przelewice i Barlinek oraz turyści</t>
  </si>
  <si>
    <t>01/06/2016 - 31/07/2016</t>
  </si>
  <si>
    <t>Przelewice 75, 
74-210 Przelewice</t>
  </si>
  <si>
    <t>Gminny Ośrodek Kultury w Rewalu</t>
  </si>
  <si>
    <t>Święto Śledzia Bałtyckiego 2016</t>
  </si>
  <si>
    <t>wzmocnienie potencjału turystycznego obszaru wiejskiego</t>
  </si>
  <si>
    <t>mieszkańcy gminy Rewal, gmin ościennych , turyści</t>
  </si>
  <si>
    <t>02/07/2016</t>
  </si>
  <si>
    <t>Ul. Słowackiego 1,
 72-344  Rewal</t>
  </si>
  <si>
    <t>Polskie Towarzystwo Technologów Żywności - Oddział Szczeciński</t>
  </si>
  <si>
    <t>Konferencja naukowa pt. "Żywność ekologiczna i jej przetwórstwo szansą na rozwój obszarów wiejskich" z okazji 25-lecia działalności PTTŻ w Szczecinie</t>
  </si>
  <si>
    <t>wymiana poglądów,  doświadczeń i prezentacja wyników badań naukowych w zakresie żywności ekologicznej</t>
  </si>
  <si>
    <t>naukowcy z uczelni polskich, liderzy rozwoju społeczno-gospodarczego na obszarach wiejskich, burmistrzowie, wójtowie, przedstawiciele ODR i rolnicy</t>
  </si>
  <si>
    <t>ul. K.Królewicza 4, 
71-550 Szczecin</t>
  </si>
  <si>
    <t>24-25/10/2016</t>
  </si>
  <si>
    <t>LGD Centrum Inicjatyw Wiejskich</t>
  </si>
  <si>
    <t>Szkolenie dla lokalnych grup działania woj. zachodniopomorskiego: "ABC Przedsiębiorczości-działalność gospodarcza w praktyce i teorii"</t>
  </si>
  <si>
    <t>podniesienie poziomu wiedzy i kompetencji pracowników w zakresie przedsiębiorczości</t>
  </si>
  <si>
    <t>przedstawiciele, pracownicy biur lub członkowie zarządów 13 LGD</t>
  </si>
  <si>
    <t>ul. Drawska 6, 
73-150 Łobez</t>
  </si>
  <si>
    <t>28-29/06/2016</t>
  </si>
  <si>
    <t>Jacek Smoliński - Nasutowo, gm. Białogard</t>
  </si>
  <si>
    <t>Kultywowanie tradycji rękodzielniczych</t>
  </si>
  <si>
    <t>identyfikacja, gromadzenie i upowszechnianie dobrych praktyk</t>
  </si>
  <si>
    <t>spotkania warsztatowo-szkoleniowe, wydanie publikacji</t>
  </si>
  <si>
    <t>mieszkańcy gminy Białogard</t>
  </si>
  <si>
    <t>01/05/2016 - 31/10/2016</t>
  </si>
  <si>
    <t>Nasutowo 15/2,
 78-200 Białogard</t>
  </si>
  <si>
    <t>Irena Śmiałek, 
Koszalin</t>
  </si>
  <si>
    <t>Publikacja: "Niebieskie migdały - pachnące chlebem i piernikami"</t>
  </si>
  <si>
    <t>eksponowanie wartości dziedzictwa kulinarnego</t>
  </si>
  <si>
    <t>podmioty aktywizujące obszary wiejskie</t>
  </si>
  <si>
    <t>ul. Bożka 15, 
75-365 Koszalin</t>
  </si>
  <si>
    <t>15/02/2016 - 30/09/2016</t>
  </si>
  <si>
    <t>Związek Młodzieży Wiejskiej z siedzibą w Warszawie</t>
  </si>
  <si>
    <t>Młodzieżowy Festiwal Tradycji w miejscowościach nadmorskich</t>
  </si>
  <si>
    <t>propagowanie kultury ludowej regionu</t>
  </si>
  <si>
    <t>festiwal</t>
  </si>
  <si>
    <t>uczniowie z opiekunami, mieszkańcy oraz turyści</t>
  </si>
  <si>
    <t>01/03/2016 - 10/07/2016</t>
  </si>
  <si>
    <t>ul. Chmielna 6/6,
 20-020 Warszawa</t>
  </si>
  <si>
    <t>Zachodniopomorskie Zrzeszenie Ludowe Zespoły Sportowe w Szczecinie</t>
  </si>
  <si>
    <t>Zlot Sportowo-Rekreacyjny Rad Sołeckich Województwa Zachodniopomorskiego</t>
  </si>
  <si>
    <t>aktywizacja sołtysów i przedstawicieli rad sołeckich</t>
  </si>
  <si>
    <t>zlot sportowo-rekreacyjny</t>
  </si>
  <si>
    <t>sołtysi, przedstawiciele rad sołeckich</t>
  </si>
  <si>
    <t>ul. Twardowskiego 12 b, 71-113 Szczecin</t>
  </si>
  <si>
    <t>ZUT w Szczecinie Wydział Ekonomiczny ZUT</t>
  </si>
  <si>
    <t>Konferencja naukowa z okazji 30-lecia utworzenia Wydziału Ekonomicznego ZUT w Szczecinie pt "Ekonomiczne wyzwania zrównoważonego i stabilnego rozwoju gospodarczego obszarów wiejskich w Polsce"</t>
  </si>
  <si>
    <t>wymiana poglądów i doświadczeń oraz prezentacja wyników badań naukowych w zakresie rozwoju przygranicznych obszarów wiejskich w Polsce. Identyfikacja regionalnych uwarunkowań innowacyjności i przedsiębiorczości</t>
  </si>
  <si>
    <t>liderzy rozwoju społeczno-gospodarczego obszarów wiejskich; doradcy z ODR; przedstawiciele grup producenckich, izb rolniczych, agencji rolnych; związków rolników i rolnicy</t>
  </si>
  <si>
    <t>23-25/06/2016</t>
  </si>
  <si>
    <t>Al. Piastów 17, 
70-310 Szczecin</t>
  </si>
  <si>
    <t>Szkolenie dla pracowników biur Lokalnych Grup Działania w nowej perspektywie PROW 2014 - 2020</t>
  </si>
  <si>
    <t xml:space="preserve">podniesienie jakości w wdrażaniu LSR, </t>
  </si>
  <si>
    <t>przedstawiciele biur LGD</t>
  </si>
  <si>
    <t>01/04/2016 - 30/06/2016</t>
  </si>
  <si>
    <t>ul. Kołobrzeska 43, 
78-300 Świdwin</t>
  </si>
  <si>
    <t>Zespół Parków Krajobrazowych Województwa Zachodniopomorskiego</t>
  </si>
  <si>
    <t>ŚWIĘTO ŻURAWIA 2016  w Parku Krajobrazowym Dolina Dolnej Odry oraz w Ińskim Parku Krajobrazowym</t>
  </si>
  <si>
    <t>aktywizacja mieszkańców wsi i odtwarzanie, ochrona i wzbogacanie ekosystemów związanych z rolnictwem i leśnictwem</t>
  </si>
  <si>
    <t>wykład, konkurs plastyczny, warsztaty obserwacyjne żurawi</t>
  </si>
  <si>
    <t xml:space="preserve"> mieszkańcy obszarów wiejskich</t>
  </si>
  <si>
    <t>30/09/2016 - 01/10/2016</t>
  </si>
  <si>
    <t>ul. Starzyńskiego 3-4, 
70-506 Szczecin</t>
  </si>
  <si>
    <t>szkolenie - rady, zarządów i pracowników biur LGD w nowej perspektywie PROW 2014-2020</t>
  </si>
  <si>
    <t>podniesienie poziomu wiedzy i kompetencji oraz utrwalanie sieci kontaktów pomiędzy LGD</t>
  </si>
  <si>
    <t>przedstawiciele Rady Decyzyjnej oraz członkowie zarządów i biur 13 LGD woj. zachodniopomorskiego</t>
  </si>
  <si>
    <t>Eksponowanie wartości dziedzictwa kulturowego i tradycji poprzez realizację warsztatów rękodzielniczych</t>
  </si>
  <si>
    <t>rozwój współpracy regionalnej i budowanie partnerskich relacji wśród społeczności lokalnej</t>
  </si>
  <si>
    <t xml:space="preserve">warsztaty </t>
  </si>
  <si>
    <t>01/02/2016 - 30/03/2016</t>
  </si>
  <si>
    <t>LGR Stowarzyszenie "Partnerstwo Jezior"</t>
  </si>
  <si>
    <t>"Leaderfest" - spotkanie Europejskiej Sieci Leader.</t>
  </si>
  <si>
    <t>przedstawiciele LGD i RLGD woj. zachodniopomorskiego</t>
  </si>
  <si>
    <t>01/06/2016 - 30/11/2016     (4 dni)</t>
  </si>
  <si>
    <t>Rynek 6a,
 73-200 Choszczno</t>
  </si>
  <si>
    <t>Przelewickie Dni Folwarku - nasze smaki</t>
  </si>
  <si>
    <t>promocja produktów lokalnych</t>
  </si>
  <si>
    <t>mieszkańcy obszaru gminy Przelewice i ich goście</t>
  </si>
  <si>
    <t>04/04/2016-16/05/2015</t>
  </si>
  <si>
    <t>Zachodniopomorski Ośrodek Doradztwa Rolniczego 
w Barzkowicach</t>
  </si>
  <si>
    <t>Ogród przyjazny owadom pożytecznym - zaprośmy je do siebie</t>
  </si>
  <si>
    <t>odtwarzanie, ochrona i wzbogacanie ekosystemów związanych z rolnictwem</t>
  </si>
  <si>
    <t>właściciele ogrodów, gospodarstw agroturystycznych i zagród edukacyjnych</t>
  </si>
  <si>
    <t>11-19/05/2016</t>
  </si>
  <si>
    <t>Gmina Białogard</t>
  </si>
  <si>
    <t>Święto Plonów 2016</t>
  </si>
  <si>
    <t>aktywizacja i integracja mieszkańców gminy i powiatu</t>
  </si>
  <si>
    <t xml:space="preserve">dożynki </t>
  </si>
  <si>
    <t>mieszkańcy gminy i powiatu</t>
  </si>
  <si>
    <t>02/08/2016 - 30/09/2016</t>
  </si>
  <si>
    <t>ul. Wileńska 8,
 78-200 Białogard</t>
  </si>
  <si>
    <t>Komenda Powiatowa Policji 
w Pyrzycach</t>
  </si>
  <si>
    <t>W partnerstwie zadbajmy o bezpieczeństwo na wsi i jej rozwój</t>
  </si>
  <si>
    <t>cykl spotkań, konferencja</t>
  </si>
  <si>
    <t>liderzy obszarów wiejskich</t>
  </si>
  <si>
    <t>01/02/2016 - 31/03/2016</t>
  </si>
  <si>
    <t>Ul. Kościuszki 24, 
74-200 Pyrzyce</t>
  </si>
  <si>
    <t>Klub Karate (Kamikaze) w Szczecinie</t>
  </si>
  <si>
    <t>Mały karateka - organizacja warsztatów karate oraz turnieju sportowego dla dzieci i młodzieży z terenów wiejskich</t>
  </si>
  <si>
    <t>zaktywizowanie społeczności lokalnej</t>
  </si>
  <si>
    <t>warsztaty, turniej sportowy</t>
  </si>
  <si>
    <t>dzieci i młodzież z terenów wiejskich</t>
  </si>
  <si>
    <t>01/04/2016-26/11/2016</t>
  </si>
  <si>
    <t>ul. Wyzwolenia 99/2, 
71-421 Szczecin</t>
  </si>
  <si>
    <t>Fundacja Progres</t>
  </si>
  <si>
    <t>Młodzież ambasadorem przedsiębiorczości na obszarach wiejskich</t>
  </si>
  <si>
    <t>zajęcia szkoleniowo-warsztatowe</t>
  </si>
  <si>
    <t>młodzież obszarów wiejskich</t>
  </si>
  <si>
    <t>01/03/2016 - 30/09/2016</t>
  </si>
  <si>
    <t>ul. Grabowa 3/3, 
76-010 Polanów</t>
  </si>
  <si>
    <t>Fundacja "Quantum Satis"</t>
  </si>
  <si>
    <t>Na pomorskich drogach</t>
  </si>
  <si>
    <t>aktywizacja i integracja środowisk i społeczności lokalnych</t>
  </si>
  <si>
    <t>1-31/08/2016</t>
  </si>
  <si>
    <t>ul. Rezydencyjna 13, 
72-330 Mrzeżyno</t>
  </si>
  <si>
    <t>Dwuletni plan operacyjny KSOW na lata 2016-2017 dla województwa wielkopolskiego</t>
  </si>
  <si>
    <t>Urząd Marszałkowski Województwa Wielkopolskiego</t>
  </si>
  <si>
    <t>Biuletyn informacyjny "Nasza euroPROWincja" (4 numery - kwartalnik, redakcja, druk i dystrybucja; nakład 2.000 egzemplarzy; tematyka: informacje związane z wdrażaniem PROW w Wielkopolsce, działania podejmowane przez Jednostkę Regionalną i partnerów KSOW, prezentacje dobrych praktyk, relacje z wydarzeń, wywiady, artykuły eksperckie)</t>
  </si>
  <si>
    <t>Prezentacja "dobrych praktyk" oraz wpływu funduszy europejskich, a szczególnie PROW na rozwój wielkopolskich obszarów wiejskich</t>
  </si>
  <si>
    <t>Biuletyn</t>
  </si>
  <si>
    <t xml:space="preserve">Grupą docelową realizacji operacji są mieszkańcy obszarów wiejskich – beneficjenci i potencjalni beneficjenci PROW 2014 – 2020.   </t>
  </si>
  <si>
    <t>cały rok (1 biuletyn/kwartał)</t>
  </si>
  <si>
    <t>Poznań</t>
  </si>
  <si>
    <t xml:space="preserve"> </t>
  </si>
  <si>
    <t>Międzynarodowe Targi Przemysłu Spożywczego, Rolnictwa i Ogrodnictwa "Grüne Woche" w Berlinie</t>
  </si>
  <si>
    <t xml:space="preserve">Promocja na arenie międzynarodowej regionalnej żywności wysokiej jakości, wytwarzanej z wykorzystaniem lokalnych surowców,  tradycji kulinarnych i nowoczesnych metod pozwalających zachować wartości odżywcze.  </t>
  </si>
  <si>
    <t>Operacja o charakterze promocyjno-wystawienniczym</t>
  </si>
  <si>
    <t xml:space="preserve">Odwiedzający targi, potencjalni konsumenci  produktów rolno- spożywczych, producenci żywności wysokiej jakości - wystawcy podczas targów. </t>
  </si>
  <si>
    <t>15-24 stycznia 2016</t>
  </si>
  <si>
    <t>Targi Regionów i Produktów Turystycznych Tour Salon w Poznaniu</t>
  </si>
  <si>
    <t>Promocja oferty turystycznej obszarów wiejskich Województwa Wielkopolskiego</t>
  </si>
  <si>
    <t>Odwiedzający targi, potencjalni turyści, korzystający z oferty turystyki wiejskiej i agroturystyki</t>
  </si>
  <si>
    <t>12-14.02.2016</t>
  </si>
  <si>
    <t>Międzynarodowe Targi Turystyki Wiejskiej i Agroturystyki AGROTRAVEL w Kielcach</t>
  </si>
  <si>
    <t>Promocja oferty turystycznej obszarów wiejskich Województwa Wielkopolskiego oraz promocja regionalnego dziedzictwa kulturowego i kulinarnego</t>
  </si>
  <si>
    <t xml:space="preserve">9-10.04.2016 r. </t>
  </si>
  <si>
    <t>Organizacja Gali Konkursu "Wielkopolski Rolnik Roku"</t>
  </si>
  <si>
    <t>Promocja najbardziej przedsiębiorczych wielkopolskich rolników, którzy najlepiej dostosowują prowadzenie swoich gospodarstw do nowych realiów gospodarowania. Poprawa wizerunku wielkopolskiego rolnictwa, tworzenie konkurencyjności jakościowej. Przybliżenie społeczeństwu atutów wielkopolskiego rolnictwa w zakresie produktów wysokiej jakości.</t>
  </si>
  <si>
    <t>Mieszkańcy obszarów wiejskich, wielkopolscy rolnicy</t>
  </si>
  <si>
    <t>I półrocze 2016 r.</t>
  </si>
  <si>
    <t>Dożynki Prezydenckie Spała 2016</t>
  </si>
  <si>
    <t>Promowanie osiągnięć w dziedzinie rolnictwa i przetwórstwa rolno-spożywczego, a także wymiana wiedzy i doświadczeń pomiędzy rolnikami i producentami. Celem operacji jest także zachowanie dziedzictwa kulturowego wsi, w tym obrzędowości związanej ze zbiorem</t>
  </si>
  <si>
    <t>Grupami docelowymi są: rolnicy i producenci rolni, samorządowcy oraz społeczeństwo, szczególnie mieszkańcy obszarów wiejskich</t>
  </si>
  <si>
    <t>09.2016</t>
  </si>
  <si>
    <t>liczba materiałów informacyjno-promocyjnych</t>
  </si>
  <si>
    <t>Targi Smaki Regionów</t>
  </si>
  <si>
    <t xml:space="preserve">Promocja regionalnej żywności wysokiej jakości, wytwarzanej z wykorzystaniem lokalnych surowców,  tradycji kulinarnych i nowoczesnych metod pozwalających zachować wartości odżywcze.  </t>
  </si>
  <si>
    <t>Operacja o charakterze wystawienniczym</t>
  </si>
  <si>
    <t xml:space="preserve">Odwiedzający targi, potencjalni konsumenci  produktów rolno- spożywczych, producenci żywności wysokiej jakości- wystawcy podczas targów. </t>
  </si>
  <si>
    <t>Cykl konferencji w 5 subregionach Województwa Wielkopolskiego - działania samorządu regionalnego na rzecz rozwoju obszarów wiejskich i mieszkańców lokalnych społeczności</t>
  </si>
  <si>
    <t>Wzrost świadomości na temat możliwości realizacji przedsięwzięć w ramach PROW 2014-2020 wśród mieszkańców Województwa Wielkopolskiego jako potencjalnych beneficjentów</t>
  </si>
  <si>
    <t>Konferencje w subregionach</t>
  </si>
  <si>
    <t>Grupą docelową są beneficjenci i potencjalni beneficjenci PROW - mieszkańcy obszarów wiejskich</t>
  </si>
  <si>
    <t>cały rok</t>
  </si>
  <si>
    <t>"Dzień Św. Marcina w Brukseli"</t>
  </si>
  <si>
    <t>Promocja regionalnego dziedzictwa kulturowego i kulinarnego, a także regionalnych produktów wysokiej jakości. Promocja działań i aktywności wielkopolskich LGD-ów na forum międzynarodowym</t>
  </si>
  <si>
    <t>Przedstawiciele instytucji unijnych, placówek dyplomatycznych, europejskich regionów i miast.</t>
  </si>
  <si>
    <t>11.2016</t>
  </si>
  <si>
    <t>Wyjazdy studyjne</t>
  </si>
  <si>
    <t>Wymiana wiedzy i doświadczeń; wymiana dobrych praktyk związanych z rozwojem rolnictwa i obszarów wiejskich</t>
  </si>
  <si>
    <t>wyjazdy studyjne</t>
  </si>
  <si>
    <t>Beneficjenci i potencjalni beneficjenci PROW 2014-2020</t>
  </si>
  <si>
    <t>Przechowywanie i zabezpieczenie wyposażenia z wikliny (dzieła sztuki użytkowej) - elementów aranżacji stoiska promocyjnego Województwa Wielkopolskiego, wykorzystywanego podczas wydarzeń targowych i wystawienniczych organizowanych bądź współorganizowanych przez Samorząd Województwa.</t>
  </si>
  <si>
    <t>Zachowanie dziedzictwa kulturowego i promocja ginących zawodów - prawidłowe przechowywanie (łącznie z konserwacją) elementów wyposażenia stoiska promocyjnego wykonanych z wikliny, które są wykorzystywane podczas różnych wydarzeń targowych i wystawienniczych. Właścicielem ww. elementów jest Urząd Marszałkowski Województwa Wielkopolskiego</t>
  </si>
  <si>
    <t>Wydarzenia targowe i wystawiennicze</t>
  </si>
  <si>
    <t>Mieszkańcy obszarów wiejskich - uczestnicy różnych wydarzeń targowych i wystawienniczych, organizowanych bądź współorganizowanych przez Samorząd Województwa Wielkopolskiego</t>
  </si>
  <si>
    <t>liczba miesięcy przechowywania wiklinowego stoiska</t>
  </si>
  <si>
    <t>Udział w spotkaniach dotyczących możliwości realizacji przedsięwzięć w ramach PROW 2014-2020</t>
  </si>
  <si>
    <t>Wzrost świadomości i wiedzy na temat możliwości realizacji przedsięwzięć w ramach PROW 2014-2020 wśród potencjalnych beneficjentów.</t>
  </si>
  <si>
    <t>Konferencje, spotkania</t>
  </si>
  <si>
    <t>Potencjalni beneficjenci PROW 2014-2020</t>
  </si>
  <si>
    <t xml:space="preserve">Udział w krajowych i zagranicznych wydarzeniach związanych z promocją wielkopolskiej turystyki wiejskiej oraz promowaniem dziedzictwa kulinarnego i kulturowego </t>
  </si>
  <si>
    <t xml:space="preserve">operacje o charakterze promocyjno wystawienniczym, wyjazdy i staże krajowe i zagraniczne,  </t>
  </si>
  <si>
    <t>przedstawiciele instytucji zagranicznych, placówek dyplomatycznych,  regionów i miast, lokalne grupy działania</t>
  </si>
  <si>
    <t>Powiat Koniński</t>
  </si>
  <si>
    <t>Kulturalnie i lokalnie - cykl szkoleń dotyczących tworzenia i promocji produktów lokalnych w powiecie konińskim</t>
  </si>
  <si>
    <t>Promocja działań edukacyjnych na obszarach wiejskich; propagowanie idei przedsiębiorczości; poprawa jakości życia, aktywizacja mieszkańców wsi</t>
  </si>
  <si>
    <t>Szkolenia, wizyty studyjne, publikacja</t>
  </si>
  <si>
    <t>Społeczność lokalna zamieszkująca powiat koniński, w tym liderzy lokalni, koła gospodyń wiejskich, organizacje pozarządowe, spółdzielnie socjalne, gospodarstwa agroturystyczne i ekologiczne, rękodzielnicy, rolnicy</t>
  </si>
  <si>
    <t>1.04-31.08.2016</t>
  </si>
  <si>
    <t>Aleje 1 Maja 9, 62-150 Konin</t>
  </si>
  <si>
    <t>II, III, VI</t>
  </si>
  <si>
    <t>Wielkopolska Izba Rolnicza</t>
  </si>
  <si>
    <t>Promocja zrównoważonego rozwoju poprzez kultywowanie tradycji, rozwój przedsiębiorczości oraz rozwój osobisty kobiet ze środowisk wiejskich</t>
  </si>
  <si>
    <t xml:space="preserve">Organizacja szkolenia dla kobiet środowisk wiejskich, propagowanie wiejskich tradycji kulturowych, przy jednoczesnym podniesieniu wiedzy kobiet wiejskich na temat możliwości zwiększenia konkurencyjności gospodarstwa oraz ich dążenia do rozwoju osobistego. </t>
  </si>
  <si>
    <t xml:space="preserve">Szkolenie  </t>
  </si>
  <si>
    <t xml:space="preserve">Kobiety ze środowisk wiejskich i małych miast z terenu Wielkopolski. Około 40 kobiet, reprezentantek każdego powiatu, wchodzących w skład Rady Kobiet, powstałych przy biurach powiatowych Wielkopolskiej Izby Rolniczej. </t>
  </si>
  <si>
    <t xml:space="preserve">01.02-31.09.2016. </t>
  </si>
  <si>
    <t>ul.Golęcińska 9L;60 -626 Poznań</t>
  </si>
  <si>
    <t>I,II,VI</t>
  </si>
  <si>
    <t>Sołtys liderem unowocześniania wielkopolskiej wsi</t>
  </si>
  <si>
    <t>Spotkania dla sołtysów- jak sięgać po fundusze PROW 
na lata 2014-2020 a także wymiana informacji, opinii, sugestii, pozwalających na podjęcie działań, które odpowiadać będą na potrzeby mieszkańców sołectw</t>
  </si>
  <si>
    <t xml:space="preserve">sołtysi </t>
  </si>
  <si>
    <t>Stowarzyszenie Lokalna Grupa Działania Krajna Złotowska</t>
  </si>
  <si>
    <t>Dziedzictwo Kulinarne Krajny Złotowskiej</t>
  </si>
  <si>
    <t>cykl warsztatów kulinarnych dla mieszkańców i grup nieformalnych</t>
  </si>
  <si>
    <t>mieszkańcy sołectw gmin wiejskich i miejsko -wiejskich</t>
  </si>
  <si>
    <t>15.06-31.08.2016</t>
  </si>
  <si>
    <t>Al.Piastów 32; 77-400 Złotów</t>
  </si>
  <si>
    <t>Muzeum Narodowe Rolnictwa i Przemysłu Rolno-Spożywczego w Szreniawie</t>
  </si>
  <si>
    <t>Festyn Zielonoświątkowy</t>
  </si>
  <si>
    <t>Utrwalenie tradycji i dziedzictwa kulturowego związanego z obchodami Zielonych Świątek; przybliżenie tradycji młodszemu pokoleniu</t>
  </si>
  <si>
    <t>Impreza plenerowa; pokazy; konkursy, warsztaty</t>
  </si>
  <si>
    <t>Mieszkańcy aglomeracji poznańskiej, powiatu poznańskiego i Wielkopolski</t>
  </si>
  <si>
    <t>4.04-29.05.2016</t>
  </si>
  <si>
    <t>liczba ulotek</t>
  </si>
  <si>
    <t>ul. Dworcowa 5, Szreniawa, 62-052 Komorniki</t>
  </si>
  <si>
    <t>Gmina Lipno</t>
  </si>
  <si>
    <t>XV Ogólnopolski Festiwal Starych Ciągników i Maszyn Rolniczych im. Jerzego Samelczaka</t>
  </si>
  <si>
    <t>Promowanie polskiej wsi, edukowanie oraz aktywizacja mieszkańców i lokalnych kolekcjonerów</t>
  </si>
  <si>
    <t>Festiwal</t>
  </si>
  <si>
    <t>Mieszkańcy miast i wsi, z kraju i zagranicy</t>
  </si>
  <si>
    <t xml:space="preserve">1.07-30.09.2016 </t>
  </si>
  <si>
    <t>ul. Powstańców Wielkopolskich 9, 64-111 Lipno</t>
  </si>
  <si>
    <t>Gmina Krotoszyn</t>
  </si>
  <si>
    <t>Organizacja IX "Kobierskiego Festiwalu Smaków i Krajobrazów" oraz warsztatów artystycznych służących popularyzacji dziedzictwa kulturowego wielkopolskiej wsi</t>
  </si>
  <si>
    <t>Popularyzacja tradycji kulinarnych i artystycznych służących zachowaniu dziedzictwa kulturowego w gminie Krotoszyn</t>
  </si>
  <si>
    <t>Warsztaty plastyczne, malarskie, kulinarne i rękodzielnicze</t>
  </si>
  <si>
    <t xml:space="preserve">Uczestnicy warsztatów kulinarnych, rękodzielniczych i plastycznych.
Uczestników Kobierskiego Festiwalu Smaków i Krajobrazów (m.in. mieszkańcy Kobierna, Krotoszyna, Różopola, Brzozy, Smoszewa, Gorzupi) oraz zaproszeni goście
</t>
  </si>
  <si>
    <t>15.05-31.10.2016</t>
  </si>
  <si>
    <t>ul. Kołłątaja 7, 63-700 Krotoszyn</t>
  </si>
  <si>
    <t>Stowarzyszenie Puszcza Notecka</t>
  </si>
  <si>
    <t>Puszcza Notecka uczy, aktywizuje, integruje</t>
  </si>
  <si>
    <t xml:space="preserve">Cykl szkoleń i imprez aktywizujących mających na celu integrację ze środowiskiem lokalnym. </t>
  </si>
  <si>
    <t>Szkolenia, imprezy sportowe</t>
  </si>
  <si>
    <t xml:space="preserve">Mieszkańcy terenu LGD Puszcza Notecka. W szczególności kobiety, młodzież, osoby starsze, niepełnosprawne oraz zamieszkałe na terenach wyłączonych komunikacyjnie (tereny bez dostępu do komunikacji publicznej). </t>
  </si>
  <si>
    <t>01.04-30.09.2016</t>
  </si>
  <si>
    <t>ul.Dworcowa 18;              64-400 Międzychód</t>
  </si>
  <si>
    <t>liczba imprez sportowych</t>
  </si>
  <si>
    <t>Fundacja Ochrony Dziedzictwa Kultury Wsi i Rolnictwa</t>
  </si>
  <si>
    <t>Konkurs Kulinarny na Regionalny Placek Ziemniaczany Bambrzok</t>
  </si>
  <si>
    <t xml:space="preserve">Zachowanie tradycji przygotowywania i spożywania tradycyjnej, regionalnej potrawy; upowszechnianie wiedzy o tradycji spożywania wyrobów z ziemniaków na terenie Wielkopolski </t>
  </si>
  <si>
    <t>Konkurs; degustacja</t>
  </si>
  <si>
    <t>Mieszkańcy Wielkopolski, pasjonaci tradycyjnych kulinariów</t>
  </si>
  <si>
    <t>1.07-18.11.2016</t>
  </si>
  <si>
    <t>I, IV, VI</t>
  </si>
  <si>
    <t>Organizacja i realizacja imprezy edukacyjno-rekreacyjnej Poznańska Pyra</t>
  </si>
  <si>
    <t>Rozwój kultury i integracji społeczności; popularyzacja, ochrona zjawisk kultury ludowej związanych z dawnymi zajęciami ludności wiejskiej</t>
  </si>
  <si>
    <t>Impreza edukacyjno-rekreacyjna o charakterze etnograficznym i rolniczym</t>
  </si>
  <si>
    <t>Mieszkańcy Poznania i powiatu poznańskiego; miłośnicy kulinariów</t>
  </si>
  <si>
    <t>1.04-30.11.2016</t>
  </si>
  <si>
    <t>Lokalna Organizacja Turystyczna "Marina"</t>
  </si>
  <si>
    <t>Na wsi? Turystyka naturalnie!</t>
  </si>
  <si>
    <t>Zwiększenie aktywności mieszkańców na rzecz podejmowania inicjatyw służących rozwojowi działalności turystycznej oraz promocji dziedzictwa kulturowego, kulinarnego i tradycji na obszarach wiejskich</t>
  </si>
  <si>
    <t>Szkolenie; wyjazd studyjny; publikacja</t>
  </si>
  <si>
    <t>Osoby rozważające działalności gospodarczej związanej z turystyką wiejską; osoby prowadzące taką działalność; mieszkańcy 9 gmin</t>
  </si>
  <si>
    <t>21.03-30.06.2016</t>
  </si>
  <si>
    <t>ul. Dworcowa 2, 62-510 Konin</t>
  </si>
  <si>
    <t>V,VI</t>
  </si>
  <si>
    <t>Wielkopolska Agencja Zarządzania Energią Sp. z o.o.</t>
  </si>
  <si>
    <t>Podniesienie kompetencji osób realizujących lokalne strategie rozwoju w zakresie przedsiębiorczości oraz zrównoważonego rozwoju obszarów wiejskich w Wielkopolsce</t>
  </si>
  <si>
    <t xml:space="preserve">Cykl szkoleń i warsztatów  przeznaczonych dla LGD w zakresie realizacji LSR oraz promocji postaw ekologicznych, w tym związanych z ochroną środowiska, przeciwdziałaniem i adaptacją do zmian klimatu. </t>
  </si>
  <si>
    <t>Szkolenia, warsztaty</t>
  </si>
  <si>
    <t>LGD</t>
  </si>
  <si>
    <t>ul.Mickiewicza 33; 60-837 Poznań</t>
  </si>
  <si>
    <t>Wielkopolska wieś w zgodzie z zasadami gospodarki niskoemisyjnej - praktyczny Poradnik z nową perspektywą finansową 2014-2020</t>
  </si>
  <si>
    <t xml:space="preserve">Opracowanie merytoryczne Poradnika zawierającego treści związane z podnoszeniem efektywności energetycznej, zagadnienia niskiej emisji oraz aktualnie dostępnych mechanizmów wsparcia (finansowanie). 
- opracowanie graficzne Poradnika
- skład i łamanie do druku Poradnika
- druk poradnika 
</t>
  </si>
  <si>
    <t>LGD, społeczność wiejska</t>
  </si>
  <si>
    <t>01.03-30.06.2016</t>
  </si>
  <si>
    <t>Okręgowa Spółdzielnia Mleczarska w Kole</t>
  </si>
  <si>
    <t>Wielkopolskie Święto Mleka i Powiatu Kolskiego</t>
  </si>
  <si>
    <t xml:space="preserve">Wzrost świadomości społeczeństwa dotyczącej zdrowotnych walorów mleka i jego przetworów. Promocja produktów wielkopolskich spółdzielni mleczarskich. Upowszechnianie wiedzy o potencjale wielkopolskiego mleczarstwa. Integracja środowisk wiejskich i rozwój obszarów wiejskich.  </t>
  </si>
  <si>
    <t xml:space="preserve">Impreza dla 7 tys. osób (m.in.. degustacje, pokazy, konkursy, zabawy dla dzieci). </t>
  </si>
  <si>
    <t xml:space="preserve">Konsumenci i potencjalni konsumenci wyrobów mleczarskich - dzieci, dorośli, rolnicy - producenci mleka, a także producenci inny surowców do produkcji żywności. Społeczeństwo woj. </t>
  </si>
  <si>
    <t>20.08.2016.</t>
  </si>
  <si>
    <t xml:space="preserve">ul. Towarowa 6, 62-600 Koło </t>
  </si>
  <si>
    <t>Śniadanie Wielkanocne - wielkopolska tradycja</t>
  </si>
  <si>
    <t>Poszerzenie wiedzy uczestników spotkania na temat tradycji związanych z obchodami Świąt Wielkanocnych, edukacja młodego pokolenia liderek wiejskich w zakresie dbałości o zachowanie tradycji i zwyczajów wsi, wymiana doświadczeń na temat realizacji podobnych działań w różnych rejonach województwa, ułatwienie kontaktów oraz współpracy uczestnikom spotkania</t>
  </si>
  <si>
    <t>Wykład na temat tradycji wielkanocnych, występy zespołów folklorystycznych, prezentacje stołów wielkanocnych i wymiana doświadczeń na temat realizacji działań na rzecz obszarów wiejskich na terenie Wielkopolski, finał Konkursu na ciasto wielkanocne, degustacja potraw, indywidualne dyskusje uczestników.</t>
  </si>
  <si>
    <t>Liderki/liderzy środowisk wiejskich, a także osoby młode aktywnie uczestniczące w życiu swojego regionu</t>
  </si>
  <si>
    <t>01-21.03.2016</t>
  </si>
  <si>
    <t>u. Golęcińska 9L, 60-626 Poznań</t>
  </si>
  <si>
    <t xml:space="preserve">1, 3, 5 </t>
  </si>
  <si>
    <t>Wieczerza Wigilijna - kultywowanie tradycji bożonarodzeniowych</t>
  </si>
  <si>
    <t>Propagowanie działań służących zachowaniu tradycji i zwyczajów wielkopolskiej wsi. Poszerzenie wiedzy uczestników spotkania na temat tradycji związanych z obchodami Świąt Bożego Narodzenia, edukacja młodego pokolenia liderek wiejskich w zakresie dbałości o zachowanie tradycji i zwyczajów wsi</t>
  </si>
  <si>
    <t>Wykład, prezentacje konkursowych stroików bożonarodzeniowych</t>
  </si>
  <si>
    <t>Koło Gospodyń Wiejskich, liderki/liderzy środowisk wiejskich,a także osoby młode aktywnie uczestniczące w życiu swojego regionu</t>
  </si>
  <si>
    <t>02.11- 15.12.2016</t>
  </si>
  <si>
    <t>Wystawa pt. Wielkopolska miodem i mlekiem płynąca</t>
  </si>
  <si>
    <t>Wymiana doświadczeń i nawiązanie kontaktów przez wystawców</t>
  </si>
  <si>
    <t>Wystawa</t>
  </si>
  <si>
    <t>01.11-15.12.2016</t>
  </si>
  <si>
    <t>ul.Golęcińska 9L; 60 -626 Poznań</t>
  </si>
  <si>
    <t>Gmina Krobia</t>
  </si>
  <si>
    <t>Proces wzmacniania walorów atrakcyjności wsi poprzez kształtowanie przestrzeni publicznej - przykładem inicjatywy mieszkańców w zakresie rozwoju wsi</t>
  </si>
  <si>
    <t>Wzmocnienie walorów atrakcyjności wsi polskiej na przykładzie Domachowa - serca mikroregionu zwanego Biskupizną.</t>
  </si>
  <si>
    <t>Spotkania; koncepcja projektowo-architektoniczna; konferencja</t>
  </si>
  <si>
    <t>Mieszkańcy obszaru LGD "Gościnna Wielkopolska"</t>
  </si>
  <si>
    <t>1.03-30.11.2016</t>
  </si>
  <si>
    <t>Rynek 1, 63-840 Krobia</t>
  </si>
  <si>
    <t>liczba dokumentacji projektowo - architektonicznych</t>
  </si>
  <si>
    <t>Centrum Doradztwa Rolniczego w Brwinowie Oddział w Poznaniu</t>
  </si>
  <si>
    <t>Media Społecznościowe narzędziem komercjalizacji produktu lokalnego</t>
  </si>
  <si>
    <t>Wymiana doświadczeń dotyczących rozwoju obszarów wiejskich; integracja różnych podmiotów działających na rzecz rozwoju obszarów wiejskich; promocja wysokiej jakości produktu lokalnego oraz innowacyjnych metod marketingu i komercjalizacji produktu</t>
  </si>
  <si>
    <t>szkolenia; folder</t>
  </si>
  <si>
    <t>Przedstawiciele LGD-ów, jednostek doradztwa rolniczego, samorządów, przedsiębiorcy, usługodawcy zainteresowani rozwijaniem produktów i usług lokalnych na obszarach wiejskich</t>
  </si>
  <si>
    <t>1.05-30.10.2016</t>
  </si>
  <si>
    <t>liczba folderów informacyjnych</t>
  </si>
  <si>
    <t>Wielkopolski Ośrodek Doradztwa Rolniczego w Poznaniu</t>
  </si>
  <si>
    <t>Poprawa bezpieczeństwa przeciwpożarowego na obszarach wiejskich Województwa Wielkopolskiego</t>
  </si>
  <si>
    <t>Edukacja rolników i mieszkańców obszarów wiejskich w zakresie występowania zagrożeń pożarowych.</t>
  </si>
  <si>
    <t xml:space="preserve">Spotkania informacyjno-edukacyjne, konkursy, ulotki informacyjno-edukacyjne, film informacyjno-edukacyjny
</t>
  </si>
  <si>
    <t>Rolnicy i mieszkańcy obszarów wiejskich</t>
  </si>
  <si>
    <t>ul. Sieradzka 29, 60-163 Poznań</t>
  </si>
  <si>
    <t>Stowarzyszenie Ekologia i Tradycja "Zielony Targ"</t>
  </si>
  <si>
    <t>Poznański Zielony Targ. Promocja zrównoważonego rozwoju obszarów wiejskich poprzez produkt lokalny i ekologiczny oraz przybliżanie dziedzictwa kulinarnego mieszkańcom miasta</t>
  </si>
  <si>
    <t>Promocja obszarów wiejskich, ich dziedzictwa kulinarnego i kulturowego oraz tradycji; promocja lokalnego produktu, poprawa jakości życia mieszkańców obszarów wiejskich; promowanie zdrowego stylu życia oraz postaw ekologicznych</t>
  </si>
  <si>
    <t>Serwis internetowy; mini-kompendium wiedzy, Wielkanocny Zielony Targ</t>
  </si>
  <si>
    <t>Ogół mieszkańców Wielkopolski: mieszkańcy miast, rolnicy, producenci żywności, restauratorzy</t>
  </si>
  <si>
    <t>1.02-10.04.2016</t>
  </si>
  <si>
    <t>ul. Porzeczkowa 6a, 61-306 Poznań</t>
  </si>
  <si>
    <t>liczba serwisów internetowych</t>
  </si>
  <si>
    <t>Gminne Centrum Kultury i Rekreacji im. Jana z Domachowa Bzdęgi w Krobi</t>
  </si>
  <si>
    <t>Na Biskupiźnie działamy razem</t>
  </si>
  <si>
    <t>Zwiększenie aktywności społecznej i kulturalnej mieszkańców gminy Krobia, na rzecz zachowania, rozwoju i upowszechniania folkloru biskupiańskiego jako czynnika stymulującego rozwój wsi.</t>
  </si>
  <si>
    <t>Badania terenowe; festiwal; tabor</t>
  </si>
  <si>
    <t>Mieszkańcy Wielkopolski, mieszkańcy gminy Krobia oraz gmin zrzeszonych w LGD "Gościnna Wielkopolska", turyści</t>
  </si>
  <si>
    <t>ul. Powstańców Wlkp. 27, 63-840 Krobia</t>
  </si>
  <si>
    <t>liczba dni badań terenowych</t>
  </si>
  <si>
    <t>Krajowe Stowarzyszenie Sołtysów</t>
  </si>
  <si>
    <t>Wieś Polska - Wieś Innowacyjna</t>
  </si>
  <si>
    <t xml:space="preserve">Poszerzanie wiedzy w zakresie cyfryzacji i prosumenckości przez liderów wiejskich i mieszkańców obszarów wiejskich. </t>
  </si>
  <si>
    <t xml:space="preserve">Konferencja </t>
  </si>
  <si>
    <t xml:space="preserve">Liderzy wiejscy: sołtysi, członkowie rad sołeckich, przedst. Samorządu teryt., org. pozarząd., lgd. </t>
  </si>
  <si>
    <t xml:space="preserve">01.01-31.12.2016. </t>
  </si>
  <si>
    <t xml:space="preserve">ul. Zofii Urbanowskiej 8, 62-500 Konin </t>
  </si>
  <si>
    <t>Spółdzielnia Socjalna "Powrócisz Tu"</t>
  </si>
  <si>
    <t>"Historia czasu i (nie)przemijania" - czyli integracja międzypokoleniowa mieszkańców powiatu tureckiego</t>
  </si>
  <si>
    <t xml:space="preserve">Włączenie społeczne seniorów zamieszkujących  obszar powiatu tureckiego poprzez integrację i aktywizację międzypokoleniową w ramach działań w sferze kultury oraz zwrócenie uwagi społeczności na problemy związane z procesem starzenia się, w tym z alienacją społeczną i kulturową starszych mieszkańców w okresie do końca 2016 r. </t>
  </si>
  <si>
    <t xml:space="preserve">Warsztaty teatralne, przygotowanie i premiera spektaklu, wydanie książki ze wspomnieniami </t>
  </si>
  <si>
    <t xml:space="preserve">Seniorzy oraz osoby młode  z obszaru powiatu tureckiego, ze szczególnym uwzględnieniem gmin członkowskich - założycieli spółdzielni (gm. Turek, Brudzew, m. Turek, Przykona, Kawęczyn). </t>
  </si>
  <si>
    <t xml:space="preserve">01.03- 30.09.2016. </t>
  </si>
  <si>
    <t xml:space="preserve">ul. Kolska Szosa 3, 62-700 Turek </t>
  </si>
  <si>
    <t>Stowarzyszenie Kolano Warty</t>
  </si>
  <si>
    <t>Trening nowoczesnych technologii - mobilne rozwiązania dla osób z obszarów wiejskich w wieku 45 i więcej</t>
  </si>
  <si>
    <t>Popularyzowanie korzystania z technologii cyfrowych i aktywne uczestnictwo w kulturze cyfrowej</t>
  </si>
  <si>
    <t>Szkolenia; portal internetowy; podręcznik</t>
  </si>
  <si>
    <t>Osoby w wieku niemobilnym i poprodukcyjnym, czyli w wieku 45 i więcej zamieszkujące obszary wiejskie w Wielkopolsce</t>
  </si>
  <si>
    <t>1.03-31.08.2016</t>
  </si>
  <si>
    <t>ul. Plażowa 40, 63-020 Zaniemyśl</t>
  </si>
  <si>
    <t>Instytut Włókien Naturalnych i Roślin Zielarskich</t>
  </si>
  <si>
    <t>Promocja regionalnej uprawy i produkcji małoobszarowej dla zrównoważonego rozwoju obszarów wiejskich Wielkopolski</t>
  </si>
  <si>
    <t>Promocja uprawy roślin małoobszarowych oraz związanej z nimi produkcji dla uzyskania zrównoważonego rozwoju obszarów wiejskich Wielkopolski</t>
  </si>
  <si>
    <t>Szkolenia; publikacja</t>
  </si>
  <si>
    <t>Wszyscy uczestnicy agrobiznesu w Wielkopolsce; potencjalni producenci indywidualni, tworzące się grupy producenckie; istniejące MSP</t>
  </si>
  <si>
    <t>28.02-15.12.2016</t>
  </si>
  <si>
    <t>ul. Wojska Polskiego 71B, 60-630 Poznań</t>
  </si>
  <si>
    <t>Ośrodek Integracji Europejskiej w Rokosowie</t>
  </si>
  <si>
    <t>Konie i Powozy w Rokosowie 2016</t>
  </si>
  <si>
    <t>Ochrona tradycji i dziedzictwa kulturowego związanego z hodowlą koni oraz produkcją powozów konnych; edukacja młodego pokolenia; integracja społeczności lokalnej; aktywizacja mieszkańców</t>
  </si>
  <si>
    <t>Plenerowa impreza edukacyjno-rekreacyjna; konkursy, targi, pokazy, wystawa</t>
  </si>
  <si>
    <t>Mieszkańcy województwa wielkopolskiego</t>
  </si>
  <si>
    <t>1.03-31.07.2016</t>
  </si>
  <si>
    <t>Rokosowo 1, Łęka Mała, 63-805 Poniec</t>
  </si>
  <si>
    <t>IV edycja konkursu "Fundusz sołecki-najlepsza inicjatywa" skierowanego do sołectw z terenu województwa wielkopolskiego</t>
  </si>
  <si>
    <t>Podniesienie świadomości i aktywizacja społeczności wiejskiej na rzecz podejmowania inicjatyw, które służą wzmocnieniu wiejskiej wspólnoty i poprawie warunków życia na wsi; wzrost wiedzy mieszkańców w zakresie realizacji projektów służących aktywizacji lokalnej społeczności; identyfikacja najbardziej aktywnych mieszkańców terenów wiejskich</t>
  </si>
  <si>
    <t>Sołtysi, członkowie rad sołeckich; mieszkańcy wsi, przedstawiciele jednostek samorządu terytorialnego</t>
  </si>
  <si>
    <t>ul. Zofii Urbanowskiej 8,    62-500 Konin</t>
  </si>
  <si>
    <t>Wiklina sposobem na aktywizację mieszkańców wsi</t>
  </si>
  <si>
    <t xml:space="preserve">Umożliwienie podjęcia pracy zarobkowej w zakresie wyplatania wikliny poprzez zapewnienie cyklu 5 dniowych warsztatów </t>
  </si>
  <si>
    <t>Plecionkarze, bezrobotni, osoby niepełnosprawne</t>
  </si>
  <si>
    <t>03.06-30.11.2016</t>
  </si>
  <si>
    <t>Dworcowa 5; 62-052 Komorniki</t>
  </si>
  <si>
    <t>liczba prezentacji multimedialnych</t>
  </si>
  <si>
    <t>Turkowska Unia Rozwoju - T.U.R.</t>
  </si>
  <si>
    <t>"Dla dobra sprawy" - stworzenie modelowego systemu rozwiązań współpracy na rzecz seniorów</t>
  </si>
  <si>
    <t xml:space="preserve">Włączenie społeczne seniorów poprzez wypracowanie modelowego systemu rozwiązań współpracy Jednostek Sektora Finansów publicznych oraz Organizacji Pozarządowych na obszarze działania dziewięciu gmin członkowskich (Brudzew, Dobra, Kawęczyn, Goszczanów, Malanów, Kościelec, Przykona, Turek, Władysławów) Lokalnej Grupy Działania Turkowska Unia Rozwoju - T.U.R. </t>
  </si>
  <si>
    <t xml:space="preserve">Cykl szkoleń, warsztatów wyjazdowych, w tym wizyta studyjna do kraju UE oraz raport z wynikami badań potrzeb seniorów. </t>
  </si>
  <si>
    <t xml:space="preserve">Seniorzy - mieszkańcy obszaru LGD, którzy z uwagi na wiek, brak aktywności zawodowej, zostali zepchnięci na margines życia społecznego oraz aktywni działacze NGO. Ok.. 100 seniorów. </t>
  </si>
  <si>
    <t xml:space="preserve">01.03-30.09.2016. </t>
  </si>
  <si>
    <t>Stowarzyszenie Edukacja i Rozwój Gorzyc Małych i Okolic</t>
  </si>
  <si>
    <t>SPA (Specjalistyczny Program Aktywizacji) dla mieszkańców obszarów wiejskich</t>
  </si>
  <si>
    <t>Aktywizacja mieszkańców obszarów wiejskich; rozwój współpracy i budowanie partnerskich relacji ze społecznościami lokalnymi</t>
  </si>
  <si>
    <t>Targi, turniej</t>
  </si>
  <si>
    <t>Społeczność sołectw uczestniczących w wydarzeniu</t>
  </si>
  <si>
    <t>1.04-30.08.2016</t>
  </si>
  <si>
    <t>Miejsko-Gminny Ośrodek Kultury w Pogorzeli</t>
  </si>
  <si>
    <t>Festiwal Tradycji Kulinarnej i Folkloru Wielkopolski - Święto Sera Smażonego</t>
  </si>
  <si>
    <t xml:space="preserve">Aktywizacja mieszkańców wsi poprzez promowanie włączenia społecznego podczas warsztatów i organizacji festynu oraz konkursów kulinarnych w działaniu pt. "Festiwal Tradycji Kulinarnej i Folkloru Wielkopolski - Święto Sera Smażonego". </t>
  </si>
  <si>
    <t xml:space="preserve">Festyn, konkursy kulinarne, występy artystyczne, stoiska tematyczne, warsztaty i pokazy multimedialne, reportaż z imprezy. </t>
  </si>
  <si>
    <t xml:space="preserve">Osoby z terenu Lokalnej Grupy Działania środowisk istniejących i projektowych, Kół Gospodyń Wiejskich, dzieci i młodzieży oraz osób starszych poszukujących aktywizacji społecznej. Przedszkola, gimnazja z Pogorzeli, przedstawiciele LGD z 4 miast (Pogorzela, Koźmin Wlkp., Borek Wlkp., Rozdrażew) oraz instytucje kultury działające ww. miastach. </t>
  </si>
  <si>
    <t xml:space="preserve">1.06-8.07.2016. </t>
  </si>
  <si>
    <t xml:space="preserve">Pogorzela 1, 63-860 Pogorzela </t>
  </si>
  <si>
    <t>Polska Press Sp. z o.o. z siedzibą w Warszawie, Oddział Poznań</t>
  </si>
  <si>
    <t>Plebiscyt SuperRolnik Wielkopolski 2016</t>
  </si>
  <si>
    <t xml:space="preserve">Zaprezentowanie mieszkańcom Wielkopolski liderów wielkopolskiego rolnictwa, wypromowanie najbardziej innowacyjnych gospodarstw, przedstawienie instytucji i organizacji wspierających rolników, przekazanie wiedzy na temat sposobów najefektywniejszych kierunków rozwoju i produkcji rolnej na najbliższe lata. </t>
  </si>
  <si>
    <t xml:space="preserve">Internetowy serwis specjalny na stronie gloswielkopolski.pl, 14 publikacji w "Głosie Wielkopolskim", 7 publikacji w 14 lokalnych tygodników, ceremonia rozdania nagród. </t>
  </si>
  <si>
    <t xml:space="preserve">Mieszkańcy obszarów wiejskich, którzy powinni oprócz poznania liderów wielkopolskiego rolnictwa, uzyskać wiedzę na tematy, które powinny posłużyć im do rozwoju własnych gospodarstw, zwiększeniu ich konkurencyjności i produkcji. Rolnicy zgłoszeni do tytułu SuperRolnik 2016. </t>
  </si>
  <si>
    <t xml:space="preserve">19.08-16.11.2016. </t>
  </si>
  <si>
    <t>liczba filmów na DVD</t>
  </si>
  <si>
    <t>Plebiscyt Wielkopolskie Koła Gospodyń Wiejskich</t>
  </si>
  <si>
    <t xml:space="preserve">Przedstawienie osiągnięć Kół Gospodyń Wiejskich z Wielkopolski i ich roli w środowisku lokalnym i regionalnym w kultywowaniu tradycji i kultury, miłości do "lokalnej ojczyzny" i dbałości o nią poprzez wychowywanie kolejnych pokoleń w poszanowaniu ww. wartości. Wybór przez czytelników najaktywniejszego i najlepszego ich zdaniem KGW w Wielkopolsce za rok 2016. </t>
  </si>
  <si>
    <t xml:space="preserve">Mieszkańcy obszarów wiejskich wielkopolski wśród których zauważa się spadek kapitału społecznego polskiej wsi. Koła Gospodyń Wiejskich i osoby zaangażowane w ich działanie w Wielkopolsce. </t>
  </si>
  <si>
    <t xml:space="preserve">20.05-26.09.2016. </t>
  </si>
  <si>
    <t>Najaktywniejsza Lokalna Grupa Działania - Wielkopolska 2016</t>
  </si>
  <si>
    <t xml:space="preserve">Zaprezentowanie mieszkańcom Wielkopolski najaktywniejszych Lokalnych Grup Działania, ukazanie wpływu jaki mają na aktywizację społeczności wiejskiej, przedstawienie ich zadań i roli oraz Lokalnych Strategii Rozwoju. </t>
  </si>
  <si>
    <t xml:space="preserve">Internetowy serwis specjalny na stronie gloswielkopolski.pl, 14 publikacji w "Głosie Wielkopolskim", 7 publikacji w 14 lokalnych tygodników; ceremonia rozdania nagród. </t>
  </si>
  <si>
    <t xml:space="preserve">Mieszkańcy obszarów wiejskich Wielkopolski, samorządy gmin, placówki oświaty, kultury, parafie, organizacje i stowarzyszenia, firmy, spółdzielnie - wszyscy ci, którzy powinni pozyskać wiedzę na temat działalności Lokalnych Grup Działania. </t>
  </si>
  <si>
    <t xml:space="preserve">22.07-26.09.2016. </t>
  </si>
  <si>
    <t xml:space="preserve">ul. Grunwaldzka 19, 60-782 Poznań </t>
  </si>
  <si>
    <t>Jesień na Wsi - warsztaty edukacyjne dla dzieci i młodzieży</t>
  </si>
  <si>
    <t xml:space="preserve">Upowszechnianie wiedzy o polskiej wsi poprzez organizację interaktywnych warsztatów edukacyjnych, a także wydanie materiałów popularyzujących zagadnienie. </t>
  </si>
  <si>
    <t xml:space="preserve">Dwutygodniowe warsztaty, połączone z pokazami rzemiosła wiejskiego. Ulotki stanowiące pomoc dydaktyczną.  </t>
  </si>
  <si>
    <t xml:space="preserve">Dzieci ze szkół, przedszkoli z terenu województwa wielkopolskiego oraz młodzież gimnazjalna i ponadgimnazjalna. </t>
  </si>
  <si>
    <t>4.05-30.11.2016.</t>
  </si>
  <si>
    <t>liczba dni warsztatów</t>
  </si>
  <si>
    <t xml:space="preserve">ul. Dworcowa 5, 62-052 Szreniawa </t>
  </si>
  <si>
    <t>liczba materiałów informacyjno-dydaktycznych</t>
  </si>
  <si>
    <t>Wielkopolska Organizacja Turystyczna</t>
  </si>
  <si>
    <t>Promocja dziedzictwa kulinarnego i twórczości tradycyjnej Wielkopolski</t>
  </si>
  <si>
    <t xml:space="preserve">Promocja dziedzictwa kulturowego, kultywowania tradycji i twórczości tradycyjnej Wielkopolski. </t>
  </si>
  <si>
    <t xml:space="preserve">Imprezy plenerowe (festynach, jarmarkach, giełdach turystycznych itp.); wydawnictwo informacyjno-promocyjne połączone z kalendarzem imprez związanych z tradycjami kulturowymi i wodniackimi Wielkopolski. </t>
  </si>
  <si>
    <t xml:space="preserve">M.in. odwiedzający - uczestnicy imprez kulturalno wodniackich, mieszkańcy, turyści krajowi i wodniacy. Branża turystyczna z obszarów wiejskich - wystawcy. Lokalni, regionalni, ponadregionalni i krajowi producenci, artyści. Dziennikarze mediów lokalnych, regionalnych i krajowych. </t>
  </si>
  <si>
    <t xml:space="preserve">01.03-30.11.2016. </t>
  </si>
  <si>
    <t xml:space="preserve">ul. 27 Grudnia 17 / 19, 61-737 Poznań </t>
  </si>
  <si>
    <t>Lokalna Grupa Działania "Trakt Piastów"</t>
  </si>
  <si>
    <t>Piastowe Jadło</t>
  </si>
  <si>
    <t xml:space="preserve">Rozwój markowego produktu lokalnego "Piastowe Jadło" w zakresie kulinarnym i turystycznym z wykorzystaniem produktów lokalnych w oparciu o dziedzictwo kulturowo-historyczne regionu, w związku z obchodami 1050 rocznicy Chrztu Polski i spodziewanym napływem turystów. </t>
  </si>
  <si>
    <t xml:space="preserve">Spotkanie Sieciujące, szkolenie/warsztat; konkurs, udział w lokalnej imprezie masowej oraz materiały informacyjne. </t>
  </si>
  <si>
    <t xml:space="preserve">Obszar LGD "Trakt Piastów" - mieszkańcy wsi, przedsiębiorcy z branży agroturystycznej, hotelowej i gastronomicznej, kobiety i turyści. </t>
  </si>
  <si>
    <t>01.03-30.09.2016.</t>
  </si>
  <si>
    <t xml:space="preserve">ul. Łubowo 1, 62-260 Łubowo </t>
  </si>
  <si>
    <t>Ogólnopolskie Stowarzyszenie Plecionkarzy i Wikliniarzy</t>
  </si>
  <si>
    <t>III Światowy Festiwal Wikliny i Plecionkarstwa Nowy Tomyśl 2015 "Tutaj ludzie wyplatają swoje życie" - wydanie albumu pofestiwalowego</t>
  </si>
  <si>
    <t>Podniesienie wiedzy w dziedzinie wykorzystania naturalnego surowca jakim jest wiklina, jej uprawa i wykorzystanie jako surowiec do dalszego przetwarzania w różnych dziedzinach gospodarki</t>
  </si>
  <si>
    <t>Album</t>
  </si>
  <si>
    <t>Uczestnicy wydarzenia, projektanci, decydenci, biznesmeni, samorządy</t>
  </si>
  <si>
    <t>1.02-30.06.2016</t>
  </si>
  <si>
    <t>ul. Tysiąclecia 3, 64-300 Nowy Tomyśl</t>
  </si>
  <si>
    <t>Innowacyjne technologie w produkcji rolniczej przyjazne dla środowiska - Targi Rolnicze, Dni Pola w Marszewie 2016</t>
  </si>
  <si>
    <t>Efektywne upowszechnianie wiedzy i wdrażanie innowacji 
w rolnictwie</t>
  </si>
  <si>
    <t>Pokazy, wykłady, wystawy, prezentacje, doradztwo technologiczne</t>
  </si>
  <si>
    <t>Rolnicy, producenci rolni, doradcy, studenci UP, uczniowie ZS w Marszewie, pracownicy Okręgowej Stacji Chemiczno - Rolniczej, przedstawiciele firm rolniczych, mieszkańcy obszarów wiejskich</t>
  </si>
  <si>
    <t>Liczba wydanych publikacji ( materiały szkoleniowe, płyty DVD)</t>
  </si>
  <si>
    <t>ul.Sieradzka 29;           60-163 Poznań</t>
  </si>
  <si>
    <t>Wykłady, pokazy, demonstracje polowe (w dniach )</t>
  </si>
  <si>
    <t>I, II, III</t>
  </si>
  <si>
    <t>Aktywizacja rolników w zakresie zrzeszania się oraz realizacji wspólnych inwestycji w gospodarstwach rolnych</t>
  </si>
  <si>
    <t>Wypromowanie profesjonalnej współpracy rolników poprzez zwiększenie ich  zainteresowania zrzeszaniem się w grupach producentów oraz większych organizacjach zrzeszających grupy producentów</t>
  </si>
  <si>
    <t xml:space="preserve">Wykłady, wyjazd studyjny
</t>
  </si>
  <si>
    <t>Rolnicy ze wschodniej części Wielkopolski. Około 40 osób</t>
  </si>
  <si>
    <t>01.06-31.12.2016</t>
  </si>
  <si>
    <t>Stowarzyszenie Samorządny Powiat</t>
  </si>
  <si>
    <t>Kreatywnie, aktywnie i międzypokoleniowo - festyn w Chlebowie</t>
  </si>
  <si>
    <t>Aktywizacja mieszkańców obszarów wiejskich i dążenie do eliminowania poczucia wykluczenia społecznego z powodu miejsca zamieszkania. Zachęcanie do podejmowania lokalnych inicjatyw w zakresie rozwoju obszarów wiejskich oraz promowanie aktywnych form spędzania wolnego czasu</t>
  </si>
  <si>
    <t>Konkurencje sportowe, stoiska kulinarne, występy i pokazy artystyczne, ognisko, konkursy</t>
  </si>
  <si>
    <t>Mieszkańcy Gminy Miłosław i powiatu wrzesińskiego oraz dwudziestoosobowa delegacja z zaprzyjaźnionej Gminy Bergen z Holandii</t>
  </si>
  <si>
    <t>28.05.2016</t>
  </si>
  <si>
    <t>ul. Stefana Batorego 7/15, 62-300 Września</t>
  </si>
  <si>
    <t>LP</t>
  </si>
  <si>
    <t>Dwuletni plan operacyjny KSOW na lata 2016-2017 dla województwa warmińsko-mazurskiego</t>
  </si>
  <si>
    <t>Urząd Marszałkowski Województwa Warmińsko-Mazurskiego</t>
  </si>
  <si>
    <t>Warmińsko-Mazurskie Dożynki Wojewódzkie</t>
  </si>
  <si>
    <t>Aktywizacja mieszkańców wsi, kultywowanie tradycji kulturowych, dziedzictwa kulinarnego, rodzimego folkloru.</t>
  </si>
  <si>
    <t>Organizacja Warmińsko-Mazurskich Dożynek Wojewódzkich.</t>
  </si>
  <si>
    <t>Jednostki samorządu terytorialnego szczebla powiatowego i gminnego;
Społeczności lokalne;
Instytucje, organizacje oraz stowarzyszenia, których działalność związana jest bezpośrednio lub pośrednio z sektorem rolnym i obszarami wiejskimi;
Centra i Ośrodki Doradztwa Rolniczego, Izby Rolnicze oraz Lokalne Grup 
Działania, administracja rządowa i samorządowa.</t>
  </si>
  <si>
    <t>I-IV kwartał 2016 r.</t>
  </si>
  <si>
    <t>Olsztyn</t>
  </si>
  <si>
    <t>Konferencja Samorządowa pn. "Susza i zagrożenie powodzią - skuteczne metody przeciwdziałania ich skutkom</t>
  </si>
  <si>
    <t>Upowszechnianie i szerzenie wiedzy wśród samorządów lokalnych na temat zagrożeń płynących z powtarzających się zdarzeń klimatycznych tj. suszy i powodzi oraz wypracowanie skutecznych metod przeciwdziałania skutkom suszy i powodzi.</t>
  </si>
  <si>
    <t>Samorządy lokalne, Urzędy Gmin, Wójtowie, Burmistrzowie.</t>
  </si>
  <si>
    <t>II-III kwartał 2016 r.</t>
  </si>
  <si>
    <t>Udział w targach "Smaki Regionów" w Poznaniu</t>
  </si>
  <si>
    <t>Promocja i rozwój sektora żywności regionalnej, tradycyjnej i naturalnej w województwie warmińsko-mazurskim</t>
  </si>
  <si>
    <t xml:space="preserve">Udział w targach </t>
  </si>
  <si>
    <t>Krajowi i zagraniczni producenci i dystrybutorzy naturalnej, tradycyjnej, lokalnej i regionalnej żywotności. Mieszkańcy Poznania, turyści z kraju i z zagranicy.</t>
  </si>
  <si>
    <t>II-IV kwartał 2016 r.</t>
  </si>
  <si>
    <t>Organizacja konferencji o tematyce dotyczącej ekonomicznych, prawnych i gospodarczych aspektów funkcjonowania rolnictwa lokalnego i wytwarzania oraz przetwarzania produktów rolnych i żywności tradycyjnej, regionalnej, naturalnej oraz systemów jakości żywności.</t>
  </si>
  <si>
    <t xml:space="preserve">Rozwój rynku żywności regionalnej, tradycyjnej i naturalnej w województwie warmińsko-mazurskim </t>
  </si>
  <si>
    <t>Władze rządowe, samorządowe, ośrodki doradztwa rolniczego, ośrodki naukowe, przedstawiciele instytucji działających na rzecz rozwoju obszarów wiejskich.</t>
  </si>
  <si>
    <t xml:space="preserve">Organizacja Festiwalu Dziedzictwo Kulinarne Warmia Mazury i Powiśle </t>
  </si>
  <si>
    <t>Organizacja Festiwalu.</t>
  </si>
  <si>
    <t>Członkowie Sieci Dziedzictwo Kulinarne Warmia, Mazury, Powiśle, mieszkańcy Olsztyna, turyści z kraju i z zagranicy.</t>
  </si>
  <si>
    <t>liczba festiwali</t>
  </si>
  <si>
    <t>Konferencja pn. "Produkować  - z troską o Ziemię. Żywić - z troską o Konsumenta".</t>
  </si>
  <si>
    <t>Upowszechnianie i szerzenie wiedzy na temat ekologicznych metod produkcji rolnej oraz zachęcenie rolników do przetwórstwa ekologicznego w województwie warmińsko-mazurskim.</t>
  </si>
  <si>
    <t>Organizacja konferencji.</t>
  </si>
  <si>
    <t>Producenci i przetwórcy produktów ekologicznych, żywności naturalnej i tradycyjnej.</t>
  </si>
  <si>
    <t>III-IV kwartał 2016 r.</t>
  </si>
  <si>
    <t>Na ścieżce kompetentnego przywództwa - szkolenia dla osób zaangażowanych we wdrażanie Programu Odnowy Wsi Województwa Warmińsko-mazurskiego "Wieś Warmii, Mazur i Powiśla miejscem, w którym warto żyć…"</t>
  </si>
  <si>
    <t>Wzrost wiedzy i umiejętności członków społeczności biorących udział W programie Odnowy Wsi Województwa Warmińsko-Mazurskiego "Wieś Warmii, Mazur i Powiśla miejscem, w którym warto żyć…"</t>
  </si>
  <si>
    <t>Organizacja szkoleń.</t>
  </si>
  <si>
    <t>Liderzy i członkowie grup odnowy wsi, sołtysi i osoby zaangażowane w rozwój obszarów wiejskich, władze gminne, koordynatorzy gminni, moderatorzy.</t>
  </si>
  <si>
    <t>Organizacja konkursu na najładniejszy wieniec dożynkowy</t>
  </si>
  <si>
    <t>Aktywizacja społeczności lokalnych, gminnych. Kultywowanie tradycji.</t>
  </si>
  <si>
    <t>Organizacja konkursu</t>
  </si>
  <si>
    <t>Społeczności lokalne, gminne. Osoby zaangażowane  w rozwój obszarów wiejskich.</t>
  </si>
  <si>
    <t>II- III kwartał 2016 r.</t>
  </si>
  <si>
    <t>Opracowanie i druk folderu/albumu dotyczącego zrealizowanych projektów, dobrych praktyk w ramach PROW 2007-2013</t>
  </si>
  <si>
    <t>Przekazanie wiedzy na temat realizacji PROW 2007-2013.</t>
  </si>
  <si>
    <t>Wydanie folderu/albumu ukazującego dobre praktyki w ramach PROW 2007-2013</t>
  </si>
  <si>
    <t xml:space="preserve">Jednostki samorządu terytorialnego szczebla powiatowego i gminnego;
Społeczności lokalne;
 Instytucje, organizacje oraz stowarzyszenia, których działalność związana jest bezpośrednio lub pośrednio z sektorem rolnym i obszarami wiejskimi;
Centra i Ośrodki Doradztwa Rolniczego, Izby Rolnicze oraz Lokalne Grup 
Działania; Partnerzy społeczni i gospodarczy (zwłaszcza zaangażowani lub zainteresowani działalnością Lokalnych Grup Działania);
Kościoły i związki wyznaniowe;
</t>
  </si>
  <si>
    <t>III Wojewódzkie Forum Odnowy Wsi</t>
  </si>
  <si>
    <t>Zwiększenie zaangażowania społeczności wiejskich z terenu województwa warmińsko-mazurskiego w inicjatywy na rzecz swoich miejscowości, zwiększenie liczby podmiotów zaangażowanych we wdrażanie Programu Odnowy Wsi Województwa Warmińsko-Mazurskiego. "Wieś Warmii, Mazur i Powiśla miejscem, w którym warto żyć…"</t>
  </si>
  <si>
    <t>Organizacja Forum.</t>
  </si>
  <si>
    <t>Liderzy i członkowie grup odnowy wsi, sołtysi i osoby zaangażowane w rozwój obszarów wiejskich, potencjalni liderzy, eksperci, jednostki naukowe, władze gminne, koordynatorzy gminni, moderatorzy.</t>
  </si>
  <si>
    <t>Stowarzyszenie Mazurski Trakt Konny</t>
  </si>
  <si>
    <t>"MAZURSKA AKADEMIA AGROTURYSTYKI-Tworzenie gospodarstw charakterystycznych i specjalistycznych</t>
  </si>
  <si>
    <t>Wspomaganie rozwoju gospodarczego, w tym kreowania nowych miejsc pracy na terenach wiejskich LGD 9</t>
  </si>
  <si>
    <t>wyjazd studyjny, szkolenia</t>
  </si>
  <si>
    <t>rolnicy prowadzący lub planujący rozpoczęcie działalności agroturystycznej</t>
  </si>
  <si>
    <t>01.08.2016-30.11.2016</t>
  </si>
  <si>
    <t>ul. Łuczyńska 5, 11-600 Węgorzewo</t>
  </si>
  <si>
    <t>Lokalna Grupa Działania Stowarzyszenie "Południowa Warmia"</t>
  </si>
  <si>
    <t>Forum LGD Warmii i Mazur</t>
  </si>
  <si>
    <t>Stworzenie sieci kontaktów ważnych dla LGD Warmii i Mazur ze względu na rozpoczętą nową perspektywę, wymianę doświadczeń oraz uwag dotyczących wdrażania LSR 2014-2020</t>
  </si>
  <si>
    <t>przedstawiciele LGD z terenu woj. warm.-maz.</t>
  </si>
  <si>
    <t>01.04.2016-30.06.2016</t>
  </si>
  <si>
    <t>ul. Mickiewicza 40,       11-010 Barczewo</t>
  </si>
  <si>
    <t>Federacja Organizacji Socjalnych Województwa Warmińsko-Mazurskiego FOSa</t>
  </si>
  <si>
    <t>Aktywizacja mieszkańców wsi na rzecz podejmowania inicjatyw służących włączeniu społecznemu, w szczególności osób starszych - Edukatorzy Silver Sharing</t>
  </si>
  <si>
    <t>Zwiększenie aktywności osób starszych mieszkających na terenach wiejskich województwa warmińsko-mazurskiego na rzecz podejmowania inicjatyw w zakresie obszarów wiejskich</t>
  </si>
  <si>
    <t>szkolenia, badania, publikacja</t>
  </si>
  <si>
    <t xml:space="preserve">osoby starsze oraz przedstawiciele organizacji działających na rzecz osób starszych z terenów wiejskich obszaru woj.warm.-maz. </t>
  </si>
  <si>
    <t>01.04.2016-31.10.2016</t>
  </si>
  <si>
    <t>ul. Marka Kotańskiego 1, 10-167 Olsztyn</t>
  </si>
  <si>
    <t>Lokalna Grupa Działania "Warmiński Zakątek"</t>
  </si>
  <si>
    <t>"Wioski Tematyczne" jako nowy kierunek rozwoju wsi - udział w VIII Międzynarodowych Targach Turystyki Wiejskiej i Agroturystyki</t>
  </si>
  <si>
    <t>Promowanie regionalnych produktów wiejskiej turystyki jakimi są "Warmińsko-Mazurskie Wsie Tematyczne" na arenie krajowej i międzynarodowej poprzez uczestnictwo w "VIII Międzynarodowych Targach Turystyki Wiejskiej i Agroturystyki AGROTRAVEL"</t>
  </si>
  <si>
    <t>szkolenie, udział w targach, publikacja (mapa)</t>
  </si>
  <si>
    <t>organizacje pozarządowe, firmy, rolnicy, instytucje publiczne zintegrowane wokół oferty produktowej wsi tematycznych</t>
  </si>
  <si>
    <t>01.02.2016-30.05.2016</t>
  </si>
  <si>
    <t>liczba szkoleń, targów, publikacji</t>
  </si>
  <si>
    <t>ul. Grunwaldzka 6, 11-040 Dobre Miasto</t>
  </si>
  <si>
    <t>Miejski Ośrodek Kultury w Pasymiu</t>
  </si>
  <si>
    <t>"Pasym Mazurskie Hollywood"</t>
  </si>
  <si>
    <t>Aktywizacja mieszkańców wsi i organizacja inicjatyw służących włączeniu społecznemu osób defaworyzowanych i wykluczonych społecznie</t>
  </si>
  <si>
    <t>warsztaty, film</t>
  </si>
  <si>
    <t>mieszkańcy Gminy Pasym, w tym osoby starsze, młodzież, osoby niepełnosprawne, osoby korzystające ze świadczeń pomocowych</t>
  </si>
  <si>
    <t>27.06.2016-07.08.2016</t>
  </si>
  <si>
    <t>Rynek 10A, 12-130 Pasym</t>
  </si>
  <si>
    <t>liczba filmów</t>
  </si>
  <si>
    <t>Gmina Purda</t>
  </si>
  <si>
    <t>Kulinarne dziedzictwo pogranicza Warmii i Mazur</t>
  </si>
  <si>
    <t>Aktywizacja mieszkańców wsi i organizacja inicjatyw służących włączeniu społecznemu, ze szczególnym uwzględnieniem grup międzypokoleniowych, w tym defaworyzowanych, poprzez zorganizowanie warsztatów kulinarnych, szkoleń, akcji promocyjnych i konkursu kulinarnego z udziałem mieszkańców wsi, w tym młodzieży, osób starszych i osób niepełnosprawnych oraz nabycie przez nich nowych kompetencji</t>
  </si>
  <si>
    <t>warsztaty, spotkania, konkurs kulinarny, stoiska promocyjne</t>
  </si>
  <si>
    <t>mieszkańcy wsi z gmin na pograniczu powiatu olsztyńskiego i szczycieńskiego, w tym młodzież, osoby starsze oraz osoby niepełnosprawne</t>
  </si>
  <si>
    <t>01.03.2016-31.10.2016</t>
  </si>
  <si>
    <t>Purda 19, 11-030 Purda</t>
  </si>
  <si>
    <t>liczba stoisk promocyjnych</t>
  </si>
  <si>
    <t>Klub Jeździecki "Stado Kętrzyn"</t>
  </si>
  <si>
    <t>XX Ogólnopolskie Pokazy Konne XV Ogólnopolski Czempionat Koni Zimnokrwistych III Specjalistyczna wystawa koni ardeńskich</t>
  </si>
  <si>
    <t>Promocja kultury , prezentacja zastosowania koni zimnokrwistych do małego sportu poprzez organizację różnego rodzaju zawodów, jak również pokazy możliwości ich zastosowania w gospodarstwach ekologicznych i agroturystycznych</t>
  </si>
  <si>
    <t>pokazy</t>
  </si>
  <si>
    <t>mieszkańcy, turyści i hodowcy z woj.warm.-maz., z całego kraju, Szwecji, Francji, Niemiec, Belgii, Luksemburga i Włoch</t>
  </si>
  <si>
    <t>23-24.07.2016</t>
  </si>
  <si>
    <t>Liczba pokazów</t>
  </si>
  <si>
    <t>ul. Bałtycka 1, 11-400 Kętrzyn</t>
  </si>
  <si>
    <t>Warmińsko-Mazurski Ośrodek Doradztwa Rolniczego w Olsztynie</t>
  </si>
  <si>
    <t>Olimpiada Wiedzy Rolniczej, Ochrona Środowiska i BHP w Rolnictwie</t>
  </si>
  <si>
    <t>Aktywizacja młodych mieszkańców obszarów wiejskich oraz przyczynianie się do powstawania nowych miejsc pracy na obszarach wiejskich, a także promowanie wśród młodzieży zainteresowań rolnictwem, popularyzacja i pogłębienie wiedzy teoretycznej oraz praktycznych umiejętności rolniczych</t>
  </si>
  <si>
    <t>olimpiada</t>
  </si>
  <si>
    <t>osoby młode w wieku 18-35 lat, które prowadzą własne gospodarstwo rolne lub zamierzają takowe prowadzić, uczniowie szkół rolniczych, studenci kierunków rolniczych</t>
  </si>
  <si>
    <t>14.03.2016-22.06.2016</t>
  </si>
  <si>
    <t>Liczba olimpiad</t>
  </si>
  <si>
    <t>ul. Jagiellońska 91,             10-356 Olsztyn</t>
  </si>
  <si>
    <t>Stowarzyszenie Kulturalne TANECZNIK w Jedwabnie</t>
  </si>
  <si>
    <t>II Festiwal Folklorystyczny Jedwabno 2016</t>
  </si>
  <si>
    <t>Promowanie dziedzictwa kultury ludowej regionu Warmii i Mazur wśród mieszkańców Gminy Jedwabno, woj.warm.-maz. oraz turystów polskich i zagranicznych</t>
  </si>
  <si>
    <t>mieszkańcy Gminy Jedwabno, woj.warm.-maz. oraz turyści polscy i zagraniczni</t>
  </si>
  <si>
    <t>01.06.2016-31.08.2016</t>
  </si>
  <si>
    <t>Liczba festiwali</t>
  </si>
  <si>
    <t>ul. Mazurska 11, 12-122 Jedwabno</t>
  </si>
  <si>
    <t>Warmińsko-Mazurska Izba Rolnicza</t>
  </si>
  <si>
    <t>"Inicjatywy na rzecz rozwoju obszarów wiejskich Warmii i Mazur" - konferencja</t>
  </si>
  <si>
    <t>Zachowanie i promowanie dziedzictwa kulturowego, kulinarnego i tradycji na obszarach wiejskich oraz promowanie funkcji społecznych i pozarolniczych w gospodarstwach rolnych, wpływających na poprawę jakości życia na obszarach wiejskich</t>
  </si>
  <si>
    <t>konferencja, konkurs</t>
  </si>
  <si>
    <t>mieszkańcy obszarów wiejskich woj.warm.-maz., przedstawiciele instytucji i organizacji działających na rzecz rolnictwa</t>
  </si>
  <si>
    <t>15.06.2016-30.11.2016</t>
  </si>
  <si>
    <t>ul. Lubelska 43A, 10-410 Olsztyn</t>
  </si>
  <si>
    <t>Organizacja Warmińsko-Mazurskiej Wystawy Zwierząt Hodowlanych</t>
  </si>
  <si>
    <t>Wymiana doświadczeń między hodowcami zwierząt, prezentacja innowacyjnych procesów związanych z ich hodowlą, podniesienie efektywności produkcji w gospodarstwach rolnych</t>
  </si>
  <si>
    <t>rolnicy, mieszkańcy obszarów wiejskich, przedstawiciele organizacji pozarządowych oraz instytucji publicznych</t>
  </si>
  <si>
    <t>13.02.2016-14.02.2016</t>
  </si>
  <si>
    <t>"Serowarstwo jako element zrównoważonego rozwoju obszarów wiejskich" - warsztaty</t>
  </si>
  <si>
    <t>Promocja możliwości zrównoważonego rozwoju obszarów wiejskich poprzez podniesienie umiejętności mieszkańców obszarów wiejskich, w szczególności kobiet z zakresu realizacji przedsięwzięć zwiększających rentowność i konkurencyjność gospodarstw na przykładzie wytwarzania serów</t>
  </si>
  <si>
    <t>mieszkańcy obszarów wiejskich woj.warm.-maz.ze szczególnym uwzględnieniem kobiet</t>
  </si>
  <si>
    <t>15.02.2016-15.05.2016</t>
  </si>
  <si>
    <t>Jagnięcina i koźlęcina w produkcji kulinarnej Warmii, Mazur i Powiśla</t>
  </si>
  <si>
    <t>Promocja walorów prozdrowotnych i smakowych mięsa niszowego jakim jest jagnięcina i koźlęcina</t>
  </si>
  <si>
    <t>pokaz i konkurs kulinarny</t>
  </si>
  <si>
    <t>hodowcy owiec i kóz, przetwórcy rolno-spożywczy, producenci żywności wysokiej jakości, właściciele małych gospodarstw poszukujący nowych kierunków produkcji rolnej, właściciele gospodarstw rolnych i obiektów turystyki rolnej, mieszkańcy wsi, konsumenci</t>
  </si>
  <si>
    <t>01.03.2016-31.05.2016</t>
  </si>
  <si>
    <t>liczba pokazów</t>
  </si>
  <si>
    <t>ul. Jagiellońska 91, 10-356 Olsztyn</t>
  </si>
  <si>
    <t>Gminny Ośrodek Kultury w Jedwabnie</t>
  </si>
  <si>
    <t>Dożynki Powiatu Szczycieńskiego 2016</t>
  </si>
  <si>
    <t>Rozpowszechnianie dziedzictwa kulturowego, podwyższenie ciekawości tradycji ludowej i kulinarnej</t>
  </si>
  <si>
    <t>impreza</t>
  </si>
  <si>
    <t>mieszkańcy Gminy Jedwabno, turyści</t>
  </si>
  <si>
    <t>01.04.2016-30.09.2016</t>
  </si>
  <si>
    <t>ul. 1 maja 63, 12-122 Jedwabno</t>
  </si>
  <si>
    <t>Propagowanie zrównoważonego rozwoju obszarów wiejskich poprzez organizację czterech działań szkoleniowo-promocyjnych</t>
  </si>
  <si>
    <t>Wdrażanie zasad zrównoważonego rozwoju obszarów wiejskich dla poprawy jakości życia oraz efektywnego wykorzystania zasobów i potencjałów</t>
  </si>
  <si>
    <t>wyjazd studyjny, seminarium, konkursy</t>
  </si>
  <si>
    <t>doradcy rolni, mieszkańcy obszarów wiejskich, rolnicy, przetwórcy, sprzedawcy, organizatorzy turystyki wiejskiej, mali przedsiębiorcy prowadzący działalność pozarolniczą</t>
  </si>
  <si>
    <t>01.03.2016-30.11.2016</t>
  </si>
  <si>
    <t>Polska Federacja Turystyki Wiejskiej "Gospodarstwa Gościnne"</t>
  </si>
  <si>
    <t>Jakość, uwarunkowania społeczne, gospodarcze, środowiskowe i technologiczne warunkiem rozwoju gospodarstw agroturystycznych oraz rozwoju turystyki wiejskiej</t>
  </si>
  <si>
    <t>Kreowanie wizerunku obszarów wiejskich, jako turystycznego rynku oferującego zróżnicowane i całoroczne oferty i atrakcje o wysokiej jakości</t>
  </si>
  <si>
    <t>usługodawcy wiejskiej bazy noclegowej</t>
  </si>
  <si>
    <t>01.04.2016-30.10.2016</t>
  </si>
  <si>
    <t>Al.Kasztanowa 2, 24-150 Nałęczów</t>
  </si>
  <si>
    <t>Gmina Orzysz</t>
  </si>
  <si>
    <t>"Pofolkuj z nami - XII Orzyskie Spotkania Folklorystyczne, jako impreza promująca zrównoważony rozwój obszarów wiejskich w oparciu o lokalne dziedzictwo przyrodnicze, kulturowe oraz gospodarcze"</t>
  </si>
  <si>
    <t>Umożliwienie mieszkańcom aktywnego</t>
  </si>
  <si>
    <t>mieszkańcy Gminy Orzysz, turyści</t>
  </si>
  <si>
    <t>01.05.2016-31.07.2016</t>
  </si>
  <si>
    <t>liczba imprez plenerowych</t>
  </si>
  <si>
    <t>ul. Giżycka 15, 12-250 Orzysz</t>
  </si>
  <si>
    <t>Gmina Kurzętnik</t>
  </si>
  <si>
    <t>Wydanie publikacji dotyczącej historii Kurzętnika i pozostałych miejscowości wchodzących w skład Gminy</t>
  </si>
  <si>
    <t>Wytworzenie silnego poczucia tożsamości i identyfikacji mieszkańców z Gminą, a także pobudzenie ich świadomości historycznej</t>
  </si>
  <si>
    <t>mieszkańcy Gminy Kurzętnik, goście odwiedzający Gminę</t>
  </si>
  <si>
    <t>ul. Grunwaldzka 39,            13-306 Kurzętnik</t>
  </si>
  <si>
    <t>Rozwój kompetencji lokalnych grup działania we wdrażaniu RLKS w oparciu o doświadczenia i dobre praktyki inicjatyw przedsiębiorczych regionu Umbria</t>
  </si>
  <si>
    <t>Wsparcie LGD woj.warm.-maz. w nawiązaniu współpracy międzynarodowej z włoskimi LGD Regionu Umbria, mającej na celu podniesienie jakości wdrażania LSR w obszarach: przedsiębiorczości wiejskiej, krótkich łańcuchów dostaw, wdrażania idei slow food i slow live w rozwoju obszarów wiejskich</t>
  </si>
  <si>
    <t>przedstawiciele LGD z terenu woj. warm.-maz. oraz instytucji współpracujących z LGD w zakresie wdrażania LSR</t>
  </si>
  <si>
    <t>ul. Grunwaldzka 6,        11-040 Dobre Miasto</t>
  </si>
  <si>
    <t>Stowarzyszenie Doradców na Rzecz Rozwoju Obszarów Wiejskich w Olsztynie</t>
  </si>
  <si>
    <t>Zebranie danych, opracowania i wydanie publikacji, przeprowadzenie konferencji nt.: "Determinanty rozwoju partnerstw terytorialnych na obszarach wiejskich w województwie warmińsko-mazurskim"</t>
  </si>
  <si>
    <t>Diagnoza problemów w funkcjonowaniu, rozwoju i warunków sukcesu partnerstw terytorialnych, jako czynnika rozwoju społeczno-gospodarczego obszarów wiejskich</t>
  </si>
  <si>
    <t>konferencja, publikacja</t>
  </si>
  <si>
    <t>przedstawiciele trzech sektorów: społecznego, gospodarczego i publicznego, będący aktywnymi członkami partnerstw</t>
  </si>
  <si>
    <t>01.01.2016-30.10.2016</t>
  </si>
  <si>
    <t>ul. Towarowa 9/15, 10-959 Olsztyn</t>
  </si>
  <si>
    <t>Fundacja na Rzecz Wspierania Rozwoju Kreatywności oraz Rozwoju Twórczości Dzieci, Młodzieży i Dorosłych Kreolia - Kraina Kreatywności</t>
  </si>
  <si>
    <t>Wioska Sztuki - pomysł na rozwój społeczny i gospodarczy Jerutek</t>
  </si>
  <si>
    <t>Promocja lokalnego potencjału: twórców ludowych, folkloru, zwyczajów i tradycji  rozwoju wszelkich form turystyki wiejskiej, rekreacji i sportu, wpływających na poprawę życia na obszarach wiejskich</t>
  </si>
  <si>
    <t>warsztaty, publikacja, konferencja, wizyta studyjna</t>
  </si>
  <si>
    <t>mieszkańcy Jerutek zainteresowani tematyką Wioski Sztuki</t>
  </si>
  <si>
    <t>01.06.2016-30.10.2016</t>
  </si>
  <si>
    <t>Jerutki 81, 12-140 Jerutki</t>
  </si>
  <si>
    <t>Fundacja Instytut Inicjatyw Partnerskich na rzecz Innowacji</t>
  </si>
  <si>
    <t>Partnerstwo na rzecz innowacji w rolnictwie na Warmii i Mazurach</t>
  </si>
  <si>
    <t>Zwiększenie transferu wiedzy i wskazanie możliwości wzmocnienia powiązań strefy B+R z przedsiębiorcami z sektora rolno-spożywczego</t>
  </si>
  <si>
    <t>analizy, szkolenia</t>
  </si>
  <si>
    <t>pracownicy naukowi i naukowo-dydaktyczni, przedstawiciele podmiotów doradztwa rolniczego, wiejscy przedsiębiorcy i rolnicy</t>
  </si>
  <si>
    <t>liczba analiz</t>
  </si>
  <si>
    <t>ul. Górna 7, 10-040 Olsztyn</t>
  </si>
  <si>
    <t>Lokalna Grupa Działania "Mazurskie Morze"</t>
  </si>
  <si>
    <t>"Skarby Mazurskiego Morza - cykl wydarzeń promujących zrównoważony rozwój obszarów wiejskich w oparciu o lokalne dziedzictwo przyrodniczo-kulturowe i gospodarcze"</t>
  </si>
  <si>
    <t>Zwiększenie równowagi ekonomicznej, przyrodniczej, społecznej obszaru sześciu gmin, poprzez wdrażanie współpracy podmiotów gospodarczych, społecznych, publicznych z wykorzystaniem potencjału przyrodniczo-kulturowego w oparciu o zdolności społeczności lokalnych do promocji własnych zasobów materialnych i ludzkich</t>
  </si>
  <si>
    <t>imprezy, warsztaty, pokazy, publikacja</t>
  </si>
  <si>
    <t>mieszkańcy obszaru, turyści z kraju i zagranicy</t>
  </si>
  <si>
    <t>20.06.2016-27.08.2016</t>
  </si>
  <si>
    <t>ul. Leśna 22, 12-250 Orzysz</t>
  </si>
  <si>
    <t>Święto plonów 2016</t>
  </si>
  <si>
    <t>Identyfikacja, gromadzenie i upowszechnianie dobrych praktyk mających wpływ na rozwój obszarów wiejskich</t>
  </si>
  <si>
    <t>stoiska informacyjne</t>
  </si>
  <si>
    <t>mieszkańcy wsi oraz potencjalni inwestorzy na obszarach wiejskich</t>
  </si>
  <si>
    <t>30.07.2016-30.10.2016</t>
  </si>
  <si>
    <t>ul. Grunwaldzka 39, 13-306 Kurzętnik</t>
  </si>
  <si>
    <t>IX Warmiński Kiermasz Tradycji, Dialogu, Zabaw w Bałdach</t>
  </si>
  <si>
    <t>Podniesienie atrakcyjności turystycznej terenów południowej Warmii, jako miejsca o bogatej i wartościowej tradycji, różniącego się od Mazur, a często z Mazurami mylonego</t>
  </si>
  <si>
    <t>lokalna społeczność, turyści</t>
  </si>
  <si>
    <t>Lokalna Organizacja Turystyczna Powiatu Szczycieńskiego</t>
  </si>
  <si>
    <t>Smak i zapach Mazurskiej Kuchni. Kulinarnym szlakiem Powiatu Szczycieńskiego.</t>
  </si>
  <si>
    <t>Aktywizacja mieszkańców obszarów wiejskich poprzez propagowanie pozytywnych wzorców</t>
  </si>
  <si>
    <t>mieszkańcy powiatu szczycieńskiego i powiatów sąsiednich, turyści</t>
  </si>
  <si>
    <t>01.04.2016-30.11.2016</t>
  </si>
  <si>
    <t>ul. Sienkiewicza 1, 12-100 Szczytno</t>
  </si>
  <si>
    <t>"Żywność regionalna - działalność samorządu rolniczego na rzecz promocji i zachowania dziedzictwa kulinarnego na Warmii i Mazurach"</t>
  </si>
  <si>
    <t>Wzmocnienie i promocja zrównoważonego rozwoju obszarów wiejskich poprzez popularyzację działań podejmowanych przez samorząd rolniczy na rzecz zachowania dziedzictwa kulinarnego i aktywizację ludności wiejskiej</t>
  </si>
  <si>
    <t>mieszkańcy obszarów wiejskich z woj.warm.-maz., przedstawiciele instytucji i organizacji działający na rzecz rolnictwa</t>
  </si>
  <si>
    <t>01.03.2016-30.06.2016</t>
  </si>
  <si>
    <t>"Polsko-szwedzko-duńskie doświadczenia w zakresie gospodarki wodnej w rolnictwie i zabezpieczeniu wód przed spływem azotu pochodzenia rolniczego" - wizyta studyjna</t>
  </si>
  <si>
    <t>Identyfikacja i upowszechnianie dobrych praktyk związanych z gospodarką wodną w rolnictwie i ochroną wód</t>
  </si>
  <si>
    <t>rolnicy z terenu woj.warm.-maz., przedstawiciele instytucji oraz osoby działające na rzecz rolnictwa</t>
  </si>
  <si>
    <t>Gmina Susz</t>
  </si>
  <si>
    <t>Zorganizowanie wyjazdu studyjnego do Maklemburgii Pomorza Przedniego (Niemcy) lokalnych liderów wiejskich z terenu miejscowości w powiecie iławskim, w których funkcjonowały Państwowe Gospodarstwa Rolne</t>
  </si>
  <si>
    <t>Zainspirowanie lokalnych liderów pozytywnymi przykładami zmian, które zostały zrealizowane w regionie Maklemburgii Pomorze Przednie</t>
  </si>
  <si>
    <t>liderzy lokalnych społeczności z miejscowości, w których funkcjonowały PGR-y, przedstawiciele gmin powiatu iławskiego</t>
  </si>
  <si>
    <t>19.09.2016-23.09.2016</t>
  </si>
  <si>
    <t>ul. Józefa Wybickiego 6, 14-240 Susz</t>
  </si>
  <si>
    <t>Gminny Ośrodek Kultury w Świętajnie</t>
  </si>
  <si>
    <t>"Zasmakuj w tradycji"-wędrówka do bogactwa kulinarnego i tradycji ludowych</t>
  </si>
  <si>
    <t>Poznanie możliwości i inicjatyw na rzecz rozwoju obszarów wiejskich</t>
  </si>
  <si>
    <t>mieszkańcy gminy Świętajno</t>
  </si>
  <si>
    <t>10.06.2016-12.06.2016</t>
  </si>
  <si>
    <t>ul. Młodzieżowa 2,          12-140 Świętajno</t>
  </si>
  <si>
    <t>III Kongres Energetyczny</t>
  </si>
  <si>
    <t>Promocja odnawialnych źródeł energii oraz podniesienie świadomości młodzieży, przedsiębiorców, władz lokalnych i mieszkańców w zakresie ich wykorzystania</t>
  </si>
  <si>
    <t>przedstawiciele sektora publicznego, samorządowcy, przedstawiciele świata nauki i biznesu, młodzież z terenu Gminy Kurzętnik</t>
  </si>
  <si>
    <t>07.03.2016-20.05.2016</t>
  </si>
  <si>
    <t>ul. Grunwaldzka 39,         13-306 Kurzętnik</t>
  </si>
  <si>
    <t>Nidzicka Fundacja Rozwoju NIDA</t>
  </si>
  <si>
    <t>Przedsiębiorcza wioska</t>
  </si>
  <si>
    <t>Promocja działań, produktów i usług wiejskich 40 przedsiębiorstw społecznych, spółdzielni socjalnych z regionu warmińsko-mazurskiego oraz przedstawicieli inicjatyw społecznych i gospodarczych</t>
  </si>
  <si>
    <t>konferencja, wystawa, jarmark</t>
  </si>
  <si>
    <t>przedstawiciele organizacji pozarządowych, spółdzielni socjalnych, mikro i małych przedsiębiorstw</t>
  </si>
  <si>
    <t>01.03.2016-30.05.2016</t>
  </si>
  <si>
    <t>ul. Rzemieślnicza 3,     13-100 Nidzica</t>
  </si>
  <si>
    <t>Muzeum Budownictwa Ludowego-Park Etnograficzny w Olsztynku</t>
  </si>
  <si>
    <t>Regionalne Święto Ziół</t>
  </si>
  <si>
    <t>Promocja ziół, jako atrakcyjnego i rynkowego produktu środowiska naturalnego obszarów wiejskich, popularyzacja ludowej kultury niematerialnej</t>
  </si>
  <si>
    <t>mieszkańcy i turyści z terenu woj.warm.-maz.</t>
  </si>
  <si>
    <t>15.08.2016</t>
  </si>
  <si>
    <t>ul. Leśna 23, 11-015 Olsztynek</t>
  </si>
  <si>
    <t>III Regionalny Festiwal Klusek i Makaronu</t>
  </si>
  <si>
    <t>Ocalenie od zapomnienia tradycji kulinarnej, związanej z przygotowaniem domowego makaronu i klusek tradycyjną metodą</t>
  </si>
  <si>
    <t>mieszkańcy Gminy Kurzętnik i gmin sąsiednich, turyści, potencjalni inwestorzy na obszarach wiejskich</t>
  </si>
  <si>
    <t>Gmina Stawiguda</t>
  </si>
  <si>
    <t>Kultywowanie twórczości artystycznej poprzez aktywizację społeczności wiejskiej w powiecie olsztyńskim "STAWIGUDIADA"</t>
  </si>
  <si>
    <t>Aktywizacja mieszkańców wsi na rzecz podejmowania inicjatyw w zakresie rozwoju obszarów wiejskich</t>
  </si>
  <si>
    <t>mieszkańcy wsi w powiecie olsztyńskim</t>
  </si>
  <si>
    <t>10.05.2016-30.07.2016</t>
  </si>
  <si>
    <t>ul. Olsztyńska 10, 11-034 Stawiguda</t>
  </si>
  <si>
    <t>Gmina Dobre Miasto</t>
  </si>
  <si>
    <t>"Razem zbudujemy silną i nowoczesną wieś"</t>
  </si>
  <si>
    <t>Zachęcenie mieszkańców do aktywnego włączenia się w życie wsi, zmniejszenie ubóstwa</t>
  </si>
  <si>
    <t>sołectwa i organizacje pozarządowe z terenu Gminy Dobre Miasto</t>
  </si>
  <si>
    <t>ul. Warszawska 14,      11-040 Dobre Miasto</t>
  </si>
  <si>
    <t>XIV Targi Chłopskie</t>
  </si>
  <si>
    <t>Prezentacja rzemiosła ludowego, rękodzieła, tradycyjnej sztuki ludowej oraz zdrowej żywności wysokiej jakości</t>
  </si>
  <si>
    <t>mieszkańcy i turyści z terenu woj.warm.-maz. oraz województw sąsiednich</t>
  </si>
  <si>
    <t>V Jarmark sztuki nie tylko ludowej</t>
  </si>
  <si>
    <t>01.05.2016</t>
  </si>
  <si>
    <t>Dwuletni plan operacyjny KSOW na lata 2016-2017 dla województwa świętokrzyskiego</t>
  </si>
  <si>
    <t>Urząd Marszałkowski Województwa Świętokrzyskiego</t>
  </si>
  <si>
    <t>Udział w Targach Ekologia dla Rodziny ECOFAMILY 2016  w Kielcach</t>
  </si>
  <si>
    <t>Celem udziału w targach jest promowanie innowacji w rolnictwie, produkcji żywności oraz walorów turystycznych i gospodarczych województwa świętokrzyskiego. Służą one też aktywizacji mieszkańców wsi na rzecz podejmowania inicjatyw w zakresie rozwoju obszarów wiejskich, w tym kreowania miejsc pracy na terenach wiejskich</t>
  </si>
  <si>
    <t>Do udziału w targach zostaną zaproszeni przedstawiciele Grup Producenckich z województwa świętokrzyskiego oraz członkowie Sieci Dziedzictwo Kulinarne Świętokrzyskie</t>
  </si>
  <si>
    <t>01.01.2016-28.02.2016</t>
  </si>
  <si>
    <t xml:space="preserve">Liczba osób odwiedzających Targi </t>
  </si>
  <si>
    <t>Kielce</t>
  </si>
  <si>
    <t>Organizacja działania propagującego produkt regionalny województwa świętokrzyskiego podczas Spotkania Noworocznego Członków Warszawskiego Klubu Przyjaciół Ziemi Kieleckiej</t>
  </si>
  <si>
    <t xml:space="preserve">Celem imprezy jest zwiększenie udziału zainteresowanych stron we wdrażaniu inicjatyw na rzecz rozwoju obszarów wiejskich oraz promowanie innowacji na terenach wiejskich. 
Spotkanie Noworoczne Członków Warszawskiego Klubu Przyjaciół Ziemi Kieleckiej   odbywa się  corocznie w Warszawie
</t>
  </si>
  <si>
    <t>Spotkanie</t>
  </si>
  <si>
    <t>Wśród uczestników będą członkowie Warszawskiego Klubu Przyjaciół Ziemi Kieleckiej, zaproszeni goście z Warszawy i województwa świętokrzyskiego oraz przedstawiciele instytucji branżowych</t>
  </si>
  <si>
    <t>Prezentacja produktu regionalnego podczas wydarzenia pn.„Świętokrzyska Victoria”</t>
  </si>
  <si>
    <t>Celem realizacji operacji jest aktywizacja mieszkańców wsi na rzecz podejmowania inicjatyw w zakresie społecznego i gospodarczego rozwoju obszarów wiejskich poprzez włączenie społeczności wiejskiej do działań prezentujących lokalną kulturę, kuchnię i tradycję. Celem działania jest promocja obszarów wiejskich województwa świętokrzyskiego, regionalnych potraw tradycyjnych oraz podniesienie świadomości i tożsamości kulturalnej mieszkańców naszego regionu</t>
  </si>
  <si>
    <t xml:space="preserve">Prezentacja produktu regionalnego wraz z degustacją </t>
  </si>
  <si>
    <t>Przedstawiciele samorządu, przedsiębiorcy i osobowości regionu świętokrzyskiego</t>
  </si>
  <si>
    <t>15.01.2016-30.03.2016</t>
  </si>
  <si>
    <t xml:space="preserve">Liczba uczestników wydarzenia  </t>
  </si>
  <si>
    <t>Prezentacja produktu regionalnego podczas Mistrzostw Polski Urzędów Marszałkowskich w Piłce Nożnej Halowej „Świętokrzyskie 2016”</t>
  </si>
  <si>
    <t>Przedstawiciele samorządów, samorządowych jednostek organizacyjnych z regionu świętokrzyskiego oraz innych województw</t>
  </si>
  <si>
    <t xml:space="preserve">Liczba uczestników wydarzenia </t>
  </si>
  <si>
    <t xml:space="preserve">Organizacja wyjazdu studyjnego do krajów skandynawskich </t>
  </si>
  <si>
    <t>Celem wyjazdu jest zwiększenie udziału zainteresowanych stron we wdrażaniu inicjatyw na rzecz rozwoju obszarów wiejskich oraz promowanie innowacji na terenach wiejskich. Celem wyjazdu studyjnego do krajów skandynawskich jest również wymiana doświadczeń i dobrych praktyk w zakresie realizowanych zadań tj. rozwiązywaniu problemów go-spodarki odpadami                              i gospodarki wodno -ściekowej, szerszego wykorzystania odnawialnych źródeł energii, a także wdrażania oddolnych inicjatyw z zakresu rozwoju obszarów wiejskich i rolnictwa</t>
  </si>
  <si>
    <t>Wyjazd studyjny</t>
  </si>
  <si>
    <t>W wizycie studyjnej będą uczestniczyły osoby odpowiedzialne za zagadnienia związane                       z realizacją zadań z zakresu Rozwoju obszarów wiejskich, Odnawialnych Źródeł Energii,                   Odnowy Wsi oraz Gospodarki Wodno – Ściekowej w jednostkach samorządu terytorialnego</t>
  </si>
  <si>
    <t>Organizacja Finału Regionalnego Konkursu „Nasze Kulinarne Dziedzictwo – Smaki Regionów”</t>
  </si>
  <si>
    <t>Celem realizacji operacji jest aktywizacja mieszkańców wsi na rzecz podejmowania inicjatyw w zakresie rozwoju obszarów wiejskich poprzez włączenie społeczności wiejskiej do działań promujących lokalną kulturę, kuchnię i tradycję</t>
  </si>
  <si>
    <t>Koła gospodyń wiejskich, gospodarstwa agroturystyczne, członkowie Sieci Dziedzictwo Kulinarne Świętokrzyskie, przedstawiciele instytucji z branży rolnictwa i żywności województwa świętokrzyskiego, społeczność lokalna</t>
  </si>
  <si>
    <t>01.05.2016-30.06.2016</t>
  </si>
  <si>
    <t>Organizacja plenerowego wydarzenia promocyjno-edukacyjnego pn. „Dary Świętokrzyskich Lasów”</t>
  </si>
  <si>
    <t>Celem realizowanego projektu jest promocja obszarów wiejskich województwa świętokrzyskiego, regionalnych potraw tradycyjnych, lokalnej twórczości artystycznej oraz podniesienie świadomości i tożsamości kulturalnej mieszkańców naszego regionu. Celem działania jest również przekazywanie wiedzy na temat gospodarki leśnej i wykorzystania dobrodziejstwa lasów w postaci owoców, grzybów oraz zwierzyny</t>
  </si>
  <si>
    <t>Społeczność lokalna , organizacje zaangażowane w rozwój obszarów wiejskich, producenci żywności</t>
  </si>
  <si>
    <t>01.09.2016-30.11.2016</t>
  </si>
  <si>
    <t>Liczba uczestników wydarzenia</t>
  </si>
  <si>
    <t>Do udziału w targach zostaną zaproszeni przedstawiciele Grup Producenckich z województwa świętokrzyskiego oraz instytucje branżowe,  którzy w ten sposób uzyskają możliwość zaprezentowania swojej działalności szerokiej rzeszy odwiedzających. Targi skierowane są zarówno do rolników i mieszkańców  naszego regionu jak też chętnych z całej Polski</t>
  </si>
  <si>
    <t>01.06.2016-31.12.2016</t>
  </si>
  <si>
    <t>1, 2, 3, 5, 6</t>
  </si>
  <si>
    <t>Świętokrzyska Izba Rolnicza w Kielcach</t>
  </si>
  <si>
    <t>Wsparcie organizacji cyklicznych "XXV Spotkań Sadowniczych SANDOMIERZ 2016" o charakterze targowo - wystawienniczo konferencyjnym w celu ułatwienia transferu wiedzy i innowacji w rolnictwie oraz zwiększenia rentowności o konkurencyjności gospodarstw sadowniczych</t>
  </si>
  <si>
    <t>Celem „Spotkań” jest przekaz wiedzy o innowacjach technologicznych i trendach europejskich wynikających ze Wspólnej Polityki Rolnej oraz światowych w zakresie przedsiębiorczości, organizacji i ekonomiki prowadzenia upraw sadowniczych. Tematyka przekazów wynika z problemów minionego sezonu uprawowego oraz trendów rynkowych</t>
  </si>
  <si>
    <t>Spotkanie- konferencja</t>
  </si>
  <si>
    <t>Producenci, pracownicy doradztwa, nauczyciele szkół rolniczych, pracownicy naukowi instytutów branżowych, dydaktyczni oraz administracji związanej z sadownictwem</t>
  </si>
  <si>
    <t>Olimpiada Młodych Producentów Rolnych Finał Krajowy</t>
  </si>
  <si>
    <t xml:space="preserve">Celem operacji jest zwiększenie udziału zainteresowanych stron we wdrażaniu inicjatyw na rzecz rozwoju obszarów wiejskich
Osiągniecie wskazanych priorytetów PROW 2014-2020 jest istotnym kierunkiem w celu utrzymania konkurencyjności polskiego rolnictwa względem krajów europejskich a zarazem rozwoju produkcji rolniczej, usług w sposób nowoczesny z zachowaniem zarówno dóbr naturalnych jak i budowaniem społeczeństwa bez wykluczeni społecznych. Olimpiada Młodych Producentów Rolnych przez swój zasięg i renomę sprzyja promocji PROW, a dodatkowo sprawdza poziom wiedzy uczestników z zagadnień programu oraz sprzyja jego promocji w otoczeniu. Olimpiada swoją formą zachęca uczestników do aktywnego udziału w życiu społeczno-publicznym, ponieważ wykazując się wiedzą osoby promują polskie rolnictwo. Uczestnicy tworzą system rozwoju wiedzy teoretycznej przez OMPR, którą przekładają na praktykę w swoich gospodarstwach.
</t>
  </si>
  <si>
    <t xml:space="preserve">Olimpiada szkoleniowa </t>
  </si>
  <si>
    <t>Grupa docelowa to młodzież, studenci, młodzi rolnicy, uczniowie szkół rolniczych, przedstawiciele środowisk wiejskich</t>
  </si>
  <si>
    <t>01.02.2016-30.03.2016</t>
  </si>
  <si>
    <t>Organizacja wyjazdu studyjnego na XVIII Międzynarodową Wystawę Rolniczą AGRO SHOW w Bednarach w celu identyfikacji, gromadzenia i upowszechniania dobrych praktyk mających wpływ na obszary wiejskie</t>
  </si>
  <si>
    <t>Celem wyjazdu studyjnego będzie zapoznanie uczestników z formami różnicowania dochodów na obszarach wiejskich z uwzględnieniem uwarunkowań historycznych, środowiska naturalnego i oczekiwań potencjalnych klientów</t>
  </si>
  <si>
    <t>Rolnicy i domownicy gospodarstw rolnych czynnie zaangażowani w pracę w gospodarstwie, producenci, doradcy, przedstawiciele administracji rządowej i samorządowej</t>
  </si>
  <si>
    <t>01.07.2016-15.10.2016</t>
  </si>
  <si>
    <t>Wymiana doświadczeń w zakresie rozwoju obszarów wiejskich poprzez działalność lokalnych stowarzyszeń na przykładzie działań Świętokrzyskiej Izby Rolniczej i Świętokrzyskiej Federacji Agroturystyki i Turystyki Wiejskiej "Ziemia Świętokrzyska"</t>
  </si>
  <si>
    <t>Celem operacji jest zwiększenie wiedzy i włączenie osób z lokalnych środowisk do rozwoju w ogóle, w  tym gospodarczego na obszarach wiejskich. Dostarczenie konkretnej, niezbędnej wiedzy osobom zainteresowanym działaniem na rzecz rozwoju, wykorzystanie doświadczeń ŚIR i ŚFAiTW w działalności przyczyni się do aktywizacji mieszkańców zainteresowanych włączeniem się w korzystną zmianę w swoich środowiskach</t>
  </si>
  <si>
    <t>Uczestnikami będą liderzy wiejskich organizacji i grup nieformalnych oraz działacze ŚIR i ŚFAiTW – łącznie ok. 150 osób, które poprzez udział w projekcie posiądą wiedzę i zostaną wyposażeni w konkretne umiejętności – formułowania wniosków projektowych</t>
  </si>
  <si>
    <t>01.09.2016-20.12.2016</t>
  </si>
  <si>
    <t>Spółdzielnia Producentów Owoców i Warzyw „Nadwiślanka” w Ożarowie</t>
  </si>
  <si>
    <t>Organizacja konferencji podczas imprezy pn.: „Wojewódzkie Święto Kwitnącej Wiśni – Nowe 2016”</t>
  </si>
  <si>
    <t>Celem Konferencji jest zwiększenie udziału zainteresowanych stron we wdrażaniu inicjatyw na rzecz rozwoju obszarów wiejskich oraz aktywizacja mieszkańców wsi na rzecz podejmowania inicjatyw w zakresie rozwoju obszarów wiejskich</t>
  </si>
  <si>
    <t>Uczestnikami imprezy będą zarówno producenci wiśni, lokalna społeczność, zaproszeni goście oraz podmioty funkcjonujące w otoczeniu produkcji, konsumenci i odbiorcy wiśni, przedstawiciele instytutów naukowych i instytucji branżowych</t>
  </si>
  <si>
    <t>Ożarów</t>
  </si>
  <si>
    <t>Stowarzyszenie "Tradycja i Nowoczesność"</t>
  </si>
  <si>
    <t>Impreza plenerowa, konkurs</t>
  </si>
  <si>
    <t>01.06.2016-30.09.2016</t>
  </si>
  <si>
    <t>liczba uczestników targów, wystaw, jarmarków, festynów, dożynek</t>
  </si>
  <si>
    <t>Bieliny</t>
  </si>
  <si>
    <t>2, 5</t>
  </si>
  <si>
    <t>Wojewódzki Dom Kultury w Kielcach</t>
  </si>
  <si>
    <t>Organizacja i Przeprowadzenie Ogólnopolskiego Festiwalu Artystycznego Wsi Polskiej 2015</t>
  </si>
  <si>
    <t>Celem realizacja zadania jest aktywizacja mieszkańców wsi na rzecz podejmowania nowych inicjatyw, a także promowanie włączenia społecznego, zmniejszenia ubóstwa oraz rozwoju gospodarczego na obszarach wiejskich.
Pielęgnowanie i kultywowanie zwyczajów jest fundamentem tożsamości społeczeństwa i regionów. Dziedzictwo kulturowe stanowi podwaliny tożsamości lokalnej, regionalnej i krajowej. Jego zachowanie i ochrona, jak też wzmocnienie tożsamości społecznej na szczeblu lokalnym, regionalnym i ogólnopolskim, są zasadniczymi elementami trwałości, które pozwolą zachować wartości wspólne dla przyszłych pokoleń oraz utrzymania tradycji i wiedzy</t>
  </si>
  <si>
    <t xml:space="preserve">Festiwal </t>
  </si>
  <si>
    <t xml:space="preserve">Zespoły folklorystyczne z terenu Polski, występujące na scenach całego świata. Zarówno amatorskie, jak i zawodowe zespoły będące często narodowymi, etnicznymi bądź regionalnymi zespołami pieśni i tańca przedstawiającymi swój repertuar w formie widowiskowej i typowo scenicznej, a także
społeczność lokalna
</t>
  </si>
  <si>
    <t>01.04.2016-30.07.2016</t>
  </si>
  <si>
    <t>Świętokrzyska Sieć LGD</t>
  </si>
  <si>
    <t>Szkolenie lokalnych grup działania województwa świętokrzyskiego</t>
  </si>
  <si>
    <t xml:space="preserve">Celem operacji jest:
Podniesie kompetencji 36 osób reprezentujących lgd w zakresie wykonywanych zadań, związanych z realizacją lokalnych strategii rozwoju w szczególności zapewnienia:
- wysokiej jakości usług doradczych dla beneficjentów działania Leader wdrażanego w ramach PROW 2014-2020,
- prawidłowego przeprowadzenia naborów wniosków i konkursów na powierzenie grantów.
</t>
  </si>
  <si>
    <t>Grupą docelową projektu są pracownicy lokalnych grup działania województwa świętokrzyskiego. Założono zatem, że w szkoleniu weźmie udział co najwyżej 2 osoby z każdej grupy (osoba świadcząca doradztwo oraz osoba administracyjnie wdrażająca procedury wyboru)</t>
  </si>
  <si>
    <t>Daleszyce</t>
  </si>
  <si>
    <t>Urząd Miejski w Sędziszowie</t>
  </si>
  <si>
    <t>Organizacja X Festiwalu Ludowego im. Stefana Ostrowskiego i Jana Jawora</t>
  </si>
  <si>
    <t>Operacja pn. ORGANIZACJA X FESTIWALU LUDOWEGO IM. STEFANA OSTROWSKIEGO 
I JANA JAWORA ma na celu zwiększenie udziału zainteresowanych stron we wdrażaniu inicjatyw na rzecz rozwoju obszarów wiejskich oraz aktywizację mieszkańców wsi na rzecz podejmowania inicjatyw w zakresie rozwoju obszarów wiejskich. Celem jest również zainteresowanie jak najszerszych kręgów społeczeństwa tematyką propagowania i prowadzenia rolnictwa ekologicznego poprzez wytwarzanie produktów zaliczanych do zdrowej żywności</t>
  </si>
  <si>
    <t>15.04.2016-15.07.2016</t>
  </si>
  <si>
    <t xml:space="preserve">Sędziszów </t>
  </si>
  <si>
    <t>Gmina Bieliny</t>
  </si>
  <si>
    <t>Upowszechnianie dobrych praktyk w zakresie rozwoju obszarów wiejskich poprzez organizację XIX Dnia Świętokrzyskiej Truskawki</t>
  </si>
  <si>
    <t>Operacja ma na celu promowanie podnoszenia jakości życia na obszarach wiejskich, wartości kapitału społecznego, a także wzbogacenie atrakcyjności gminy Bieliny zarówno dla jej mieszkańców, jak i turystów odwiedzających Góry Świętokrzyskie poprzez organizację XIX edycji Dnia Świętokrzyskiej Truskawki</t>
  </si>
  <si>
    <t xml:space="preserve">Zadania zaplanowane w ramach operacji są skierowane głównie do mieszkańców Gminy Bieliny – dla tych, którzy zaprezentują efekty zrealizowanych przedsięwzięć i innowacyjnych pomysłów w zakresie aktywizacji społecznej i kulturowej, jak i tych, którzy są zainteresowani zapoznaniem się z tymi efektami i zaangażowaniem się w kolejne.
Grupą docelową są także mieszkańcy sąsiednich gmin, powiatu, regionu a także turyści z kraju i zza granicy, którzy zwłaszcza w okresie wiosenno-letnim odwiedzają Góry Świętokrzyskie i poszukują ciekawej oferty spędzenia wolnego czasu
</t>
  </si>
  <si>
    <t>01.05.2016-30.07.2016</t>
  </si>
  <si>
    <t>Organizacja konkursu "Na Najpiękniejszy Wieniec Dożynkowy" podczas XVI Świętokrzyskich Dożynek Wojewódzkich</t>
  </si>
  <si>
    <t>Celem projektu jest aktywizacja mieszkańców wsi na rzecz podejmowania inicjatyw w zakresie rozwoju obszarów wiejskich, rozbudzenie społecznej świadomości i kreowanie właściwych postaw społecznych poprzez aktywny udział w działaniach kulturotwórczych, promowanie włączenia społecznego, zmniejszenie ubóstwa oraz rozwoju gospodarczego na obszarach wiejskich, a także zaprezentowanie szerszemu gronu odbiorców artystycznego kunsztu tworzenia wyróżniającego się pięknem i oryginalnością na szczeblu gminnym, powiatowym, wojewódzkim i ogólnopolskim</t>
  </si>
  <si>
    <t>Grupę docelową przedsięwzięcia stanowić będzie społeczność lokalna prezentująca gminy i powiaty województwa świętokrzyskiego, w tym reprezentowanych przez koła gospodyń wiejskich, zespoły pieśni i tańca, zespoły śpiewacze, kapele</t>
  </si>
  <si>
    <t>Promocja wartości kulturowych obszarów wiejskich województwa Świętokrzyskiego podczas Dożynek Prezydenckich w Spale</t>
  </si>
  <si>
    <t>Celem projektu jest stworzenie atrakcyjnego świadectwa wiedzy o naszym regionie, który będzie stanowił również płaszczyznę wymiany kulturalnej pomiędzy województwami, uczestnikami, społecznością lokalną na arenie ogólnopolskiej oraz aktywizacja mieszkańców wsi na rzecz podejmowania inicjatyw w zakresie rozwoju obszarów wiejskich poprzez promowanie włączenia społecznego, zmniejszenia ubóstwa oraz rozwoju gospodarczego obszarów wiejskich</t>
  </si>
  <si>
    <t xml:space="preserve">Twórcy ludowi, rękodzielnicy, zespoły folklorystyczne, koła gospodyń wiejskich, delegacje wieńcowe, wystawcy, rolnicy, producenci rolni, społeczność ogólnokrajową
</t>
  </si>
  <si>
    <t>30.06.2016-30.09.2016</t>
  </si>
  <si>
    <t>Promowanie wartości kulturowych poprzez organizację XVI Świętokrzyskich Dożynek Wojewódzkich</t>
  </si>
  <si>
    <t>Głównym celem projektu jest promocja, aktywizacja mieszkańców wsi, rozbudzenie społecznej świadomości i kreowanie właściwych postaw społecznych wobec działań kulturotwórczych wspierających inicjatywy lokalne poprzez zmniejszenie ubóstwa oraz rozwoju gospodarczego na obszarach wiejskich. Jako priorytet traktujemy wypracowanie integralnej nici współpracy porozumienia pomiędzy gminą-powiatem-województwem na rzecz nowych inicjatyw społecznych w celu aktywizacji mieszkańców wsi. 
Celem realizacji przedsięwzięcia jest również stworzenie dogodnych warunków pracy artystycznej, do wspólnego spędzania czasu w podejmowaniu wyzwań, jako jednego z głównych czynników wpływających na prawidłowe wypełnianie społeczne, angażując osoby z grup zagrożonych wykluczeniem społecznym przy współpracy z instytucjami kultury, samorządami</t>
  </si>
  <si>
    <t xml:space="preserve">Twórcy ludowi, rękodzielnicy, zespoły folklorystyczne, koła gospodyń wiejskich, delegacje wieńcowe, wystawcy, rolnicy, producenci rolni,
 społeczność lokalna. 
</t>
  </si>
  <si>
    <t>LGD Świętokrzyskie ponad wszystkie! - AGROTRAVEL - wynajem powierzchni targowej, zabudowa, wyposażenie</t>
  </si>
  <si>
    <t xml:space="preserve">Cel główny operacji: Promocja bogactwa kultury ludowej, przyrodniczej, historycznej oraz produktów lokalnych i oferty pobytowej Lokalnych Grup Działania zrzeszonych w Świętokrzyskiej Sieci LGD poprzez udział w Międzynarodowe Targi Turystyki Wiejskiej i Agroturystyki AGROTRAVEL 2016.
Cele szczegółowe:
Wzmocnienie współpracy pomiędzy 13 Lokalnymi Grupami Działania zrzeszonymi w Świętokrzyskiej Sieci LGD oraz kolejnymi 3 LGD-ami działającymi w Województwie Świętokrzyskim oraz LGD-ami z innych regionów Polski
</t>
  </si>
  <si>
    <t>Grupą docelową operacji są mieszkańcy regionów, w których zaplanowano udział w Targach, a także mieszkańcy regionu, turyści z Polski i zagranicy odwiedzający to wydarzenia, podmioty, instytucje, organizacje uczestniczące w tym wydarzeniu jako wystawcy</t>
  </si>
  <si>
    <t>01.02.2016-31.05.2016</t>
  </si>
  <si>
    <t>Świętokrzyski Ośrodek Doradztwa Rolniczego w Modliszewicach</t>
  </si>
  <si>
    <t>Innowacyjne metody chowu małych przeżuwaczy i wykorzystanie ich produktów o prozdrowotnych walorach jakościowych do poprawy dochodowości i stabilności gospodarstw rolnych a także w profilaktyce chorób postępu cywilizacyjnego</t>
  </si>
  <si>
    <t>Zwiększenie rentowności, stabilności i konkurencyjności małych i średnich gospodarstw rolnych poprzez wdrażanie i prowadzenia innowacyjnych metod chowu i hodowli owiec i kóz</t>
  </si>
  <si>
    <t>Rolnicy z województwa świętokrzyskiego</t>
  </si>
  <si>
    <t>01.07.2016-30.11.2016</t>
  </si>
  <si>
    <t>Modliszewice</t>
  </si>
  <si>
    <t>II Forum Aktywnych Kobiet Ziemi Koneckiej - Produkt Tradycyjny i lokalny czynnikiem rozwoju obszarów wiejskich</t>
  </si>
  <si>
    <t>Zwiększenie udziału zainteresowanych stron we wdrażaniu inicjatyw na rzecz rozwoju 
    obszarów wiejskich,
* Aktywizacja mieszkańców wsi na rzecz podejmowania inicjatyw w zakresie rozwoju obszarów 
     wiejskich, w tym kreowania miejsc pracy na terenach wiejskich,
* Zdobycie wiedzy dotyczącej produktów tradycyjnych, regionalnych i lokalnych oraz poznanie  
    przykładów sukcesu rynkowego takich produktów i  zasad sprzedaży  bezpośredniej  
    produktów tradycyjnych: 
* Poznanie zasad rejestracji produktów na Liście Produktów Tradycyjnych w celu uzyskania 
   statusu produktu tradycyjnego i promocji na szczeblu krajowym.
* Ułatwienie transferu wiedzy i innowacji pomiędzy doradcami współpracującymi z kobiecymi  
   organizacjami pozarządowymi działającymi na obszarach wiejskich lub działającymi na rzecz     
   rozwoju tych organizacji.
* Wspieranie organizacji łańcucha żywnościowego w tym przetwarzania i wprowadzania do obrotu   
   produktów rolnych, dobrostanu zwierząt oraz zarządzania ryzykiem w rolnictwie</t>
  </si>
  <si>
    <t>Forum szkoleniowe</t>
  </si>
  <si>
    <t>Osoby działające w organizacjach pozarządowych tj. stowarzyszeniach, grupach kobiecych formalnych i nieformalnych, kobiety pracujące dla dobra społeczności lokalnej</t>
  </si>
  <si>
    <t>01.02.2016 - 31.03.2016</t>
  </si>
  <si>
    <t>Podniesienie konkurencyjności gospodarstw rolnych poprzez zrzeszanie się rolników ze szczególnym uwzględnieniem formy spółdzielczości</t>
  </si>
  <si>
    <t xml:space="preserve">1. Promowanie profesjonalnej współpracy poprzez zwiększenie zainteresowania tworzeniem
    grup producentów rolnych. 
2. Realizacja przez rolników inicjatyw przyczyniających się do wspólnej realizacji inwestycji
    oraz ich finansowanie.
3. Przekazanie rolnikom informacji niezbędnej do prowadzenia działalności rolniczej 
    z zakresu: marketingu, zarządzania oraz negocjacji handlowych.
</t>
  </si>
  <si>
    <t>Rolnicy prowadzący działalność rolniczą</t>
  </si>
  <si>
    <t>01.10.2016-31.12.2016</t>
  </si>
  <si>
    <t>Wymiana doświadczeń w zakresie rozwoju obszarów wiejskich poprzez wdrażanie nowych innowacyjnych technologii "Odnawialne źródła energii w krajach UE na przykładzie Czech i Austrii"</t>
  </si>
  <si>
    <t>Celem  tej wizyty jest zapoznanie się  jak z odnawialnymi źródłami energii rozporządzają w tym zakresie nasi sąsiedzi –  Czesi i Austriacy, kraje o podobnych uwarunkowaniach jak  Polska, gdzie na obecną chwilę energia odnawialna jest szeroko produkowana i wykorzystywana na obszarach wiejskich. Biomasa, biogaz, bioetanol, energetyka wiatrowa i fotowoltanika, to najważniejsze kierunki rozwoju w naszym kraju</t>
  </si>
  <si>
    <t>Uczestnikami wyjazdu studyjnego będą  rolnicy m.in. członkowie Rad Powiatowych ŚIR, przedsiębiorcy, doradcy, przedstawiciele administracji rządowej i samorządowej, którzy poprzez udział w projekcie zostaną wyposażeni w konkretną wiedzę i praktyczne rozwiązania w zakresie odnawialnych źródeł energii</t>
  </si>
  <si>
    <t>01.07.2016-31.10.2016</t>
  </si>
  <si>
    <t>Urząd Gminy Morawica/Gmina Morawica</t>
  </si>
  <si>
    <t>Prezentacja autorskiego spektaklu obrzędu jako promocji lokalnych twórców i artystów z gminy Morawica na Ogólnopolskim Sejmiku Teatrów Wsi Polskiej</t>
  </si>
  <si>
    <t>Celem projektu jest promocja lokalnych twórców i artystów poprzez ich prezentację na Ogólnopolskim Sejmiku Teatrów Wsi Polskiej w Tarnogrodzie. Artyści z zespołów śpiewaczych, tanecznych oraz kabaretu, a także członkinie KGW z gminy Morawica wystawią na tarnogrodzkiej scenie obrzęd charaktery-styczny dla regionu świętokrzyskiego, by w ten sposób zebranej rzeszy artystów ludowych i publiczności zaprezentować walory kultury folklorystycznej, która uprawiana jest na ziemiach gminy Morawica</t>
  </si>
  <si>
    <t>Grupą docelową projektu są artyści i gospodynie KGW zrzeszeni w zespoły śpiewacze oraz taneczne  z terenu gminy Morawica</t>
  </si>
  <si>
    <t>04.05.2016-20.11.2016</t>
  </si>
  <si>
    <t>Morawica</t>
  </si>
  <si>
    <t>Lokalna Grupa Działania  Wokół Łysej Góry</t>
  </si>
  <si>
    <t>II Puchar Gór Świętokrzyskich. Festiwal Biegowy</t>
  </si>
  <si>
    <t>Celem głównym operacji jest promocja spójnej i zrównoważonej oferty obszaru LGD Wokół Łysej Góry opartej na bogactwie zasobów i potencjałów Gór Świętokrzyskich  i Świętego Krzyża oraz zachowanie i popularyzacja dziedzictwa kulturowego, przyrodniczego i historycznego, a także tradycji kulinarnych Gór Świętokrzyskich wśród mieszkańców oraz turystów odwiedzających obszar gmin objętych projektem poprzez organizację wydarzenia II Puchar Gór Świętokrzyskich Festiwal Biegowy do końca czerwca 2016 r.</t>
  </si>
  <si>
    <t>01.01.2016-30.06.2016</t>
  </si>
  <si>
    <t>Integrowana uprawa zbóż metodą uzyskania wysokiej jakości plonów</t>
  </si>
  <si>
    <t xml:space="preserve">
• Produkcja bezpiecznej, odpowiedniej jakości żywności oraz paszy dzięki integrowanej uprawie zbóż.
• Upowszechnianie wyników doświadczeń Porejestrowego Doświadczalnictwa Odmianowego       i Rolniczego ze zbożami i listy zalecanych odmian do uprawy w województwie świętokrzyskim.
• Upowszechnianie zasad integrowanej uprawy zbóż. 
• Prezentacja innowacyjnych metod i technik uprawy zbóż.
• Promocja tradycyjnych wyrobów piekarniczych.
</t>
  </si>
  <si>
    <t xml:space="preserve">Rolnicy specjalizujący się w produkcji zbóż, doradcy </t>
  </si>
  <si>
    <t>01.03.2016-15.04.2016</t>
  </si>
  <si>
    <t>Innowacyjne projekty i badania dotyczące technologii produkcji owoców i warzyw możliwe do przeniesienia z nauki do praktyki sposobem na zapewnienie zrównoważonego rozwoju obszarów wiejskich z wykorzystaniem finansowania w ramach Programu Rozwoju Obszarów Wiejskich na lata 2014 - 2020</t>
  </si>
  <si>
    <t xml:space="preserve">Cele planowanej operacji to:
- wymiana wiedzy fachowej i dobrych praktyk w zakresie innowacyjnych  technologii upraw owoców i warzyw - nawiązanie partnerskiej współpracy pomiędzy różnymi instytucjami działającymi w otoczeniu rolnictwa i podmiotami sfery naukowej, doradczej, a producentami owoców i warzyw i grupami producenckimi.
- promowanie innowacyjnych rozwiązań w zakresie  technologii upraw owoców i warzyw 
- informowanie o aktualnych możliwościach finansowania gospodarstw ogrodniczych w ramach Programu Rozwoju Obszarów Wiejskich na lata 2014 - 2020
- poprawa rentowności gospodarstw i grup producentów poprzez poprawę i ustabilizowanie jakości produktu ogrodniczego na rynku
</t>
  </si>
  <si>
    <t>Rolnicy indywidualni, grupy producentów i ich zrzeszenie, przedstawiciele jednostek doradczych i szkół rolniczych, przedsiębiorcy działający na rzecz sektora rolnego i spożywczego</t>
  </si>
  <si>
    <t xml:space="preserve">Liczba uczestników szkoleń, warsztatów </t>
  </si>
  <si>
    <t>Lokalna Grupa Działania Ziemi Sandomierskiej</t>
  </si>
  <si>
    <t>Udział Lokalnej Grupy Działania Ziemi Sandomierskiej w VIII Międzynarodowych Targów Turystyki Wiejskiej i Agroturystyki Agrotravel 2016</t>
  </si>
  <si>
    <t>Cel główny projektu: Prezentacja obszaru Lokalnej Grupy Działania Ziemi Sandomierskiej na VIII Międzynarodowych Targach Turystyki Wiejskiej i Agroturystyki Agrotravel 2016
Cel projektu zgodny jest działaniem 10 KSOW na lata 2016-2017, priorytetem 6 PROW oraz celem 3 KSOW na lata 2014-2020.  
Uzasadnienie: projekt zakłada prezentację obszaru LGD na VIII  Międzynarodowych Targach Turystyki Wiejskiej i Agroturystyki Agrotravel 2016, co umożliwi prezentację oferty naszego regionu licznym zwiedzającym, w tym poznanie najciekawszych zakątków, zabytków, szlaków oraz nacieszyć zmysły regionalnymi wypiekami oraz sokami jabłkowy i jabłkami</t>
  </si>
  <si>
    <t>Publiczność, uczestnicy targów Agrotravel 2016</t>
  </si>
  <si>
    <t>01.03.2016-11.04.2016</t>
  </si>
  <si>
    <t>Liczba osób odwiedzających targi</t>
  </si>
  <si>
    <t>Sandomierz</t>
  </si>
  <si>
    <t xml:space="preserve">Lokalna Grupa Działania - Dorzecze Wisły </t>
  </si>
  <si>
    <t>Promocja Lokalnej Grupy Działania - Dorzecze Wisły na Targach AgroTravel 2016</t>
  </si>
  <si>
    <t>Celem operacji jest udział w targach na rzecz prezentacji osiągnięć i promocji polskiej wsi. Zadanie ma na celu promowanie lokalnych twórców i artystów, wytwórców produktów lokalnych oraz regionalnych producentów żywności. 
Zadanie wpisuje się w Priorytet 6 PROW „Promowanie włączenia społecznego, zmniejszenia ubóstwa oraz rozwoju gospodarczego na obszarach wiejskich”. Poprzez promowanie lokalnych twórców, artystów oraz produktów i żywności regionalnej zachęca się ludzi do udziału w tego typu przedsięwzięciach. Podczas spotkań nawiązywane są kontakty, które w późniejszych czasach mogą zaowocować współpracą oraz poprawą jakości życia mieszkańców obszarów wiejskich poprzez rozwój gospodarczy na obszarach wiejskich.
Realizacja zadania wpisuję się również Cel 1 KSOW „Zwiększenie udziału zainteresowanych stron we wdrażaniu inicjatyw na rzecz rozwoju obszarów wiejskich” oraz Cel 5 KSOW „Aktywizacja mieszkańców wsi na rzecz podejmowania inicjatyw w zakresie rozwoju obszarów wiejskich, w tym kreowania miejsc pracy na terenach wiejskich” poprzez zachęcanie ludności wiejskiej do udziału w tego typu prezentowaniu walorów wsi</t>
  </si>
  <si>
    <t xml:space="preserve">Planowaną grupą docelową będzie szeroka grupa odbiorców odwiedzających targi AgroTravel. Są to ludzie żywo zainteresowani tematyką lokalnych twórców sztuki, zdrową żywnością oraz agroturystyką.
Kolejną grupę odbiorców stanowią potencjalni beneficjenci pragnący skorzystać z dofinansowania jakie daje program PROW na lata 2016-2020
</t>
  </si>
  <si>
    <t>07.04.2016-10.04.2016</t>
  </si>
  <si>
    <t>Połaniec</t>
  </si>
  <si>
    <t>Lokalna Grupa Działania "Perły Czarnej Nidy"</t>
  </si>
  <si>
    <t>Organizacja letnich zajęć dla dzieci Wioska Indiańska Zaborze 2016</t>
  </si>
  <si>
    <t xml:space="preserve">1. Organizacja letnich zajęć dla dzieci w dniach 4 - 9 lipca w Zaborzu
2. Zapewnienie dzieciom ciekawych zabaw umożliwiających spędzenie wolnego czasu.
3. Zapewnienie radosnego i bezpiecznego wypoczynku.
4. Nauka współpracy i współżycia w grupie.
5. Rozwijanie sprawności motorycznej poprzez gry i zabawy sprawnościowe oraz robótki ręczne.
6. Rozwijanie umiejętności poznawczych poprzez ciekawe zajęcia edukacyjne.
7. Aktywizacja młodzieży poprzez umożliwienie im podjęcia pracy wolontarystycznej na rzecz  wioski indiańskiej.
8. Aktywizacja lokalnej społeczności poprzez umożliwienie im podjęcia pracy wolontarystycznej na rzecz wioski indiańskiej.
</t>
  </si>
  <si>
    <t>Adresatami zadania jest ok. 300 dzieci w wieku 4-13 lat głównie z terenu gminy Morawica podzielonych na 13 plemion w tym plemię maluchów, tzw Młodych Wilków złożone z ok. 30 dzieci w wieku 4-5 lat, realizujących program zajęć dostosowanych do ich wieku i możliwości. Założeniem organizatorów jest aby pierwszeństwo uczestnictwa w tym plemieniu miało młodsze rodzeństwo dzieci z plemion głównych</t>
  </si>
  <si>
    <t>01.05.2016-31.08.2016</t>
  </si>
  <si>
    <t>Kreowanie rozwoju obszarów wiejskich poprzez wsparcie zagród edukacyjnych</t>
  </si>
  <si>
    <t>01.08.2016-30.09.2016</t>
  </si>
  <si>
    <t>Ośrodek Promowania i Wspierania Przedsiębiorczości Rolnej</t>
  </si>
  <si>
    <t>Rok z życia sadu Przykładem dziedzictwa lokalnego - (Warsztaty dla młodzieży produkcja filmu)</t>
  </si>
  <si>
    <t>Celem projektu jest promocja zrównoważonego rozwoju obszarów wiejskich, przy wykorzystaniu i promocji zasobów lokalnych Sandomierszczyzny, ze szczególnym uwzględnieniem produkcji sadowniczej. Powiat sandomierski posiada bowiem korzystny klimat, dobrą jakość gleb i dostatek siły roboczej, które sprzyjają rozwojowi produkcji sadowniczej i warzywniczej</t>
  </si>
  <si>
    <t>Warsztaty, szkolenia</t>
  </si>
  <si>
    <t>Odbiorcami projektu będą dzieci i młodzież ze szkół podstawowych i gimnazjalnych z terenu powiatu sandomierskiego, a także rolnicy, lokalni liderzy i członkowie organizacji pozarządowych z tego terenu</t>
  </si>
  <si>
    <t>01.01.2016-31.12.2016</t>
  </si>
  <si>
    <t>1, 2, 4</t>
  </si>
  <si>
    <t>Konkurs na najlepsze gospodarstwo ekologiczne</t>
  </si>
  <si>
    <t xml:space="preserve">Celem konkursu  jest promocja rolnictwa ekologicznego, produktów ekologicznych, dobrej polskiej żywności oraz zdrowego stylu życia a tym samym jest promocją zrównoważonego rozwoju obszarów wiejskich. 
Celem operacji jest upowszechnienie produktów, wyników, metod i technik produkcyjnych oraz organizacji najlepszych gospodarstw ekologicznych w regionie
</t>
  </si>
  <si>
    <t>Odbiorcami operacji będą mieszkańcy obszarów wiejskich, w tym rolnicy ekologiczni, rolnicy prowadzący gospodarstwa agroturystyczne, pracownicy instytucji publicznych i prywatnych wspierających tą inicjatywę, przedstawiciele administracji miejskiej, starostw powiatowych, doradcy, instytucje wspomagające rozwój rolnictwa ekologicznego</t>
  </si>
  <si>
    <t>04.05.2016-30.10.2016</t>
  </si>
  <si>
    <t>Kiermasz ekologiczny</t>
  </si>
  <si>
    <t xml:space="preserve">Celem Kiermaszu Ekologicznego w Busku Zdroju i Pińczowie  jest promocja rolnictwa ekologicznego, produktów ekologicznych, dobrej polskiej żywności oraz zdrowego stylu życia i  promocja zrównoważonego rozwoju obszarów wiejskich. 
Celem operacji jest zwiększenie rentowności gospodarstw ekologicznych poprzez organizację sprzedaży i przetwórstwa wytwarzanych produktów oraz stworzenie stałego łańcucha żywnościowego od producenta do konsumenta z pominięciem pośredników.
</t>
  </si>
  <si>
    <t>Odbiorcami operacji będą mieszkańcy obszarów wiejskich, w tym rolnicy ekologiczni, rolnicy prowadzący gospodarstwa agroturystyczne, pracownicy instytucji wspierających tą inicjatywę, przedstawiciele administracji miejskiej, starostw powiatowych, turyści przebywający w ośrodkach sanatoryjnych, mieszkańcy, zaproszeni goście. Wystawcami kiermaszu będą rolnicy i przetwórcy wytwarzający produkty ekologiczne i pszczelarze</t>
  </si>
  <si>
    <t>01.03.2016-30.09.2016</t>
  </si>
  <si>
    <t>Szacunkowa liczba uczestników wydarzenia</t>
  </si>
  <si>
    <t xml:space="preserve">Pielęgnowanie zwyczajów, tradycji i obrzędów ludowych poprzez organizację imprezy kulturalnej "Noc Świętojańska" w Morawicy </t>
  </si>
  <si>
    <t xml:space="preserve">1. Organizacja imprezy, wzbogacającej ofertę kulturalną skierowaną do mieszkańców gminy Mora-wica i regionu świętokrzyskiego oraz podniesienie atrakcyjności turystycznej terenu.
2. Aktywizacja kulturalna mieszkańców gminy Morawica, wzmocnienie kapitału społecznego oraz promocja dziedzictwa kulturowego regionu poprzez organizację imprezy kulturalnej pn. „Noc Świętojańska” w Morawicy.
3. Podniesienie jakości życia społeczności lokalnej poprzez zaspokojenie potrzeb kulturalnych oraz promocję wydarzenia kulturalnego.
4. Integracja lokalnej społeczności oraz popularyzacja i kultywowanie prastarego zwyczaju, jakim są obrzędy związane z obchodami nocy świętojańskiej, ważny element polskiej tradycji ludowej.
5. Pobudzenie świadomości i tożsamości mieszkańców gminy Morawica i regionu świętokrzyskiego poprzez promocję twórczości lokalnej.
6.  Promowanie gminy Morawica, jako stolicy kulturalnej województwa świętokrzyskiego, a przez to przyczynienie się do wzrostu rozpoznawalności kultury województwa.
</t>
  </si>
  <si>
    <t>Impreza kulturowa</t>
  </si>
  <si>
    <t>Lokalna społeczność gminy Morawica (dzieci, młodzież i osoby dorosłe), zaproszeni goście, turyści, mieszkańcy okolicznych miejscowości</t>
  </si>
  <si>
    <t>04.05.2016-15.10.2016</t>
  </si>
  <si>
    <t xml:space="preserve">Liczba uczestników imprezy </t>
  </si>
  <si>
    <t>Aktywizacja kobiet wiejskich w zakresie przedsiębiorczości opartej na umiejętnościach rękodzielniczych i florystycznych</t>
  </si>
  <si>
    <t xml:space="preserve">Grupę  docelową stanowi grupa około 30 osób – rolniczki, młode bezrobotne  kobiety poszukujące dodatkowego źródła dochodu, mieszkające na wsi na terenie województwa świętokrzyskiego.  </t>
  </si>
  <si>
    <t>Wyjazd studyjny: Zasady organizacji gospodarstw ekologicznych, technologia prowadzenia produkcji ekologicznej  - stosowane techniki i formy sprzedaży</t>
  </si>
  <si>
    <t>Celem operacji jest upowszechnianie wyników metod i technik produkcyjnych oraz organizacji gospodarstw ekologicznych w regionie. Rozpowszechnianie stosowanych technik sprzedaży i nawiązywania współpracy z odbiorcami produktów</t>
  </si>
  <si>
    <t>Odbiorcami operacji będą mieszkańcy obszarów wiejskich, rolnicy-  rozpoczynający działalność ekologiczną, doradcy, instytucje wspomagające rozwój rolnictwa ekologicznego</t>
  </si>
  <si>
    <t>01.05.2016-30.10.2016</t>
  </si>
  <si>
    <t xml:space="preserve">Liczba uczestników wyjazdu </t>
  </si>
  <si>
    <t>Aktywizacja osób po 65 roku życia z obszaru Lokalnej Grupy Działania Ziemi Sandomierskiej</t>
  </si>
  <si>
    <t xml:space="preserve">Cel główny projektu: Przeciwdziałanie wykluczeniu społecznemu i cyfrowemu  30 osób po 65 roku życia (mieszkańców obszaru należącego do LGD Ziemi Sandomierskiej), ich mobilizacja do aktywności obywatelskiej oraz zmiana postrzegania seniorów w społeczności
</t>
  </si>
  <si>
    <t>Grupę docelową projektu stanowić będzie 30 osób powyżej 65 roku zamieszkałe na obszarze działania LGD (powiat sandomierski: gminy miejsko - wiejskie Zawichost i Koprzywnica, gminy wiejskie Wilczyce, Obrazów, Samborzec, Łoniów, Klimontów, Dwikozy, powiat opatowski</t>
  </si>
  <si>
    <t>01.05.2016-10.11.2016</t>
  </si>
  <si>
    <t xml:space="preserve">Liczba uczestników projektu </t>
  </si>
  <si>
    <t>Promocja produktów i potraw tradycyjnych podczas Dnia Otwartych i Świętokrzyskiej Wystawy Zwierząt Hodowlanych elementem rozwoju rynku żywności tradycyjnej regionu świętokrzyskiego</t>
  </si>
  <si>
    <t xml:space="preserve">Cele główne operacji: 
1. Promocja produktu regionalnego charakterystycznego dla województwa świętokrzyskiego,
2. Upowszechnienie  wiedzy wśród  mieszkańców województwa na temat roli żywności tradycyjnej  w rozwoju obszarów wiejskich,
3. Zwiększenie wiedzy na temat dostępności produktów tradycyjnych i lokalnych
</t>
  </si>
  <si>
    <t xml:space="preserve">Uczestnikami Dnia Otwartych Drzwi i Świętokrzyskiej Wystawy Zwierząt Hodowlanych będą rolnicy, w tym: hodowcy zwierząt, wystawcy produktu regionalnego i  zaproszonych gości reprezentujący  instytucje i podmioty działające na rzecz rozwoju obszarów wiejskich, przedstawiciele j.s.t. z województwa  świętokrzyskiego  
</t>
  </si>
  <si>
    <t>01.06.2016-30.06.2016</t>
  </si>
  <si>
    <t>Aktywizacja mieszkańców gminy Morawica oraz integracja międzypokoleniowa przeprowadzona na warsztatach kulinarnych zorganizowanych dla dzieci, młodzieży oraz seniorów z terenu gminy Morawica</t>
  </si>
  <si>
    <t>Celem operacji jest aktywizacja mieszkańców gminy Morawica na rzecz podejmowania inicjatyw służących włączeniu społecznemu w szczególności osób starszych, dzieci i młodzieży poprzez zorganizowanie wspólnych warsztatów kulinarnych, służących podniesieniu jakości życia na wsi.</t>
  </si>
  <si>
    <t>Operacja skierowana jest do grupy dzieci i młodzieży oraz do grupy seniorów z terenu gminy Morawica.</t>
  </si>
  <si>
    <t>20.10.2016-23.10.2016</t>
  </si>
  <si>
    <t xml:space="preserve">Liczba uczestników warsztatów </t>
  </si>
  <si>
    <t>Centrum Tradycji, Turystyki i Kultury Gór Świętokrzyskich w Bielinach</t>
  </si>
  <si>
    <t>Smaki i kolory świętokrzyskiej kultury</t>
  </si>
  <si>
    <t xml:space="preserve">Stworzenie spójnej i zrównoważonej oferty kulturalno –społeczno-turystycznej opartej na bogactwie zasobów i potencjałów Gór Świętokrzyskich  i Świętego Krzyża oraz zachowanie i popularyzacja dziedzictwa kulturowego, przyrodniczego i historycznego, a także tradycji kulinarnych Gór Świętokrzyskich wśród mieszkańców oraz turystów odwiedzających obszar gmin objętych projektem poprzez cykl wydarzeń promocyjno-kulturalnych do końca grudnia 2016 r.  </t>
  </si>
  <si>
    <t>Imprez kulturalna</t>
  </si>
  <si>
    <t xml:space="preserve">Mieszkańcy obszaru gminy Bieliny oraz gmin, z których uczestnicy wezmą udział w konkursie na najlepszą zalewajkę, w tym ze szczególnym uwzględnieniem grup aktywnych i zaangażowanych w zachowanie i upowszechnianie bogactwa zasobów regionu, którzy bezpośrednio uczestniczyć będą w realizacji działań projektowych (głównie są to: Koła Gospodyń Wiejskich, stowarzyszenia, agroturyści, obiekty turystyczne, a także twórcy, artyści ludowi, muzycy,  kapele, zespoły, rękodzielnicy, rzemieślnicy, osoby prowadzące działalności gospodarcze wykorzystujące zasoby lokalne, tradycje, kuchnię regionalną itp.)
- instytucje, samorządy i organizacje z obszaru gmin objętych operacją, którzy bezpośrednio uczestniczyć będą w realizacji działań projektowych
- mieszkańcy Województwa Świętokrzyskiego,  
- turyści i pielgrzymi wypoczywający w Górach Świętokrzyskich licznie uczestniczący w wydarzeniach 
</t>
  </si>
  <si>
    <t>01.04.2016-31.12.2016</t>
  </si>
  <si>
    <t>Profilaktyka weterynaryjna ze szczególnym uwzględnieniem bioasekuracji jako metody ochrony stada świń przez chorobami w kontekście afrykańskiego pomoru świń</t>
  </si>
  <si>
    <t xml:space="preserve">1. Wzrost wiedzy hodowców w zakresie ochrony świń przed chorobami.
2. Podniesienie świadomości hodowców w zakresie zagrożenia szerzenia się afrykańskiego pomoru świń w Polsce.
3. Podniesienie jakości wytwarzanego produktu.
4. Zwiększenie konkurencyjności gospodarstw poprzez poprawę statusu zdrowotnego stada, a tym samym poprawę wyników produkcyjnych oraz zmniejszenie kosztów leczenia.
</t>
  </si>
  <si>
    <t>Rolnicy indywidualni zajmujący się chowem trzody chlewnej z terenu województwa świętokrzyskiego</t>
  </si>
  <si>
    <t>01.09.2016-17.11.2016</t>
  </si>
  <si>
    <t>Urząd Gminy Górno</t>
  </si>
  <si>
    <t>Lokalne inicjatywy - tworzenie zagród edukacyjnych na terenie gminy Górno</t>
  </si>
  <si>
    <t>Celem projektu jest pokazanie dobrych praktyk - zagród edukacyjnych utworzonych w ramach funduszy europejskich i podjęcie przez mieszkańców gminy Górno inicjatyw mających na celu rozwój obszarów wiejskich poprzez tworzenie we własnych gospodarstw zagród edukacyjnych wykorzystujących dziedzictwo kulturowe, krajobrazowe, przyrodnicze, kulinarne oraz przetwórstwo płodów rolnych</t>
  </si>
  <si>
    <t>Mieszkańcy gminy Górno</t>
  </si>
  <si>
    <t>09.05.2016-20.08.2016</t>
  </si>
  <si>
    <t xml:space="preserve">Liczba uczestników </t>
  </si>
  <si>
    <t>Górno</t>
  </si>
  <si>
    <t>Wyjazd studyjny mieszkańców LGD Ziemi Sandomierskiej</t>
  </si>
  <si>
    <t xml:space="preserve">Cel projektu: Prezentacja dobrych praktyk zrealizowanych na terenie Lokalnej Grupy Działania Lider Zielonej Wielkopolski w latach 2007-2013 30 osobom (mieszkańcom obszaru Lokalnej Grupy Działania Ziemi Sandomierskiej, reprezentujących sektor gospodarczy oraz przedstawicielom LGD Ziemi Sandomierskiej) .
Cel projektu zgodny jest z priorytetem  6 PROW „Promowanie włączenia społecznego, zmniejszenia ubóstwa oraz rozwoju gospodarczego na obszarach wiejskich” oraz priorytetem 5 KSOW Aktywizacja mieszkańców wsi na rzecz podejmowania inicjatyw w zakresie rozwoju obszarów wiejskich, w tym kreowania miejsc pracy na terenach wiejskich”- działania projektowe mają za zadanie prezentację dobrych zrealizowanych w latach 2007-2013 na  obszarze LGD Lider Zielonej Wielkopolski, co wpłynie korzystnie na mobilizację społeczną mieszkańców, w tym pobudzenie przedsiębiorczości i tworzenie nowych miejsc pracy na terenach wiejskich i wiejsko-miejskich LGD Ziemia Sandomierska. Zaprezentowane dobre praktyki mieszkańcy obszaru LGD Ziemi Sandomierskiej będą mogli przenieść na swój grunt.
</t>
  </si>
  <si>
    <t>Grupą docelową projektu jest 28 mieszkańców obszaru LGD reprezentujących przedsiębiorców oraz 2 przedstawicieli wnioskodawcy</t>
  </si>
  <si>
    <t>01.06.2016-14.07.2016</t>
  </si>
  <si>
    <t>Turniej Wiedzy Kół Gospodyń Wiejskich z zakresu żywności tradycyjnej oraz innowacyjnych kanałów sprzedaży bezpośredniej</t>
  </si>
  <si>
    <t xml:space="preserve">Cele główne operacji: 
1.  Promocja produktu regionalnego
2.  Kreowanie postaw przedsiębiorczych wśród kobiet wiejskich opartych na dziedzictwie kulinarnym
3.  Zwiększenie wiedzy wśród  kobiet na temat  roli produktów lokalnych i tradycyjnych w rozwoju turystycznym regionu świętokrzyskiego
4.  Budowanie  partnerskich relacji i współpracy organizacji KGW  w zakresie ochrony dziedzictwa kulturowego regionu 
</t>
  </si>
  <si>
    <t>Szkolenie, turniej</t>
  </si>
  <si>
    <t xml:space="preserve">Grupa docelowa  :
- ok.30  osób,  bezpośrednich uczestników szkolenia i  turnieju wiedzy KGW z powiatu starachowickiego, 
- ok. 200  osób, uczestników i  obserwatorów turnieju w skład których wejdą: 
- członkinie  kół gospodyń wiejskich z 4 powiatów: kieleckiego, opatowskiego, ostrowieckiego i sandomierskiego,
- członkinie kół gospodyń wiejskich z powiatu starachowickiego wyłonione do rywalizacji turniejowej, 
-  zaproszeni goście reprezentujący instytucje i podmioty działające na rzecz rozwoju obszarów wiejskich i rynku żywności tradycyjnej  w tym przedstawiciele j.s.t. z powiatów wyżej wymienionych, 
</t>
  </si>
  <si>
    <t>01.09.2016-31.11.2016</t>
  </si>
  <si>
    <t>Miasto i Gmina Połaniec</t>
  </si>
  <si>
    <t>Aktywizacja mieszkańców terenów wiejskich gminy Połaniec poprzez kompleksowe społeczne działania integrujące ludność Ruszczy, Rudnik i Zrębina</t>
  </si>
  <si>
    <t>Projekt ma na celu pobudzenie aktywności społeczności wiejskiej w zakresie nawiązywania więzi  wspólnotowych. Integracja społeczna będzie mieć charakter wielopokoleniowy i w procesie długofalowym będzie sprzyjała podejmowaniu inicjatyw społecznych oraz przedsiębiorczych przez ludność wiejską i polepszy zarządzanie lokalnymi zasobami</t>
  </si>
  <si>
    <t>Warsztaty szkoleniowe</t>
  </si>
  <si>
    <t>Programem będzie objęta grupa 95 mieszkańców trzech sołectw z terenu gminy Połaniec: Ruszczy, Rudniki, Zrębina. Zróżnicowana grupa docelowa będzie obejmować różne kategorie wiekowe, osoby starsze (30 osób), młodzież (20 osób), dzieci (45 osób), w tym osoby niepełnosprawne. Projekt adresowany jest przede wszystkim dla osób wykluczonych społecznie z powodu ubóstwa, niepełnosprawności czy sędziwego wieku</t>
  </si>
  <si>
    <t>01.04.2016-31.07.2016</t>
  </si>
  <si>
    <t>Udział przedstawicieli Gminy Morawica w konferencjach oraz w wyjeździe studyjnym oraz przygotowanie katalogu informacyjnego</t>
  </si>
  <si>
    <t>Upowszechnianie dobrych praktyk mających wpływ na rozwój Gminy Morawica, promowanie zrównoważonego rozwoju Gminy Morawica, zadań zrealizowanych przy udziale środków unijnych oraz podniesienie wartości społecznej jej mieszkańców</t>
  </si>
  <si>
    <t>Konferencja, wyjazd studyjny, katalog</t>
  </si>
  <si>
    <t xml:space="preserve">Grupę docelową stanowić będzie przedstawiciele różnych środowisk mających wpływ na rozwój lokalny </t>
  </si>
  <si>
    <t>22.05.2016-30.10.2016</t>
  </si>
  <si>
    <t>Dwuletni plan operacyjny KSOW na lata 2016-2017 dla województwa śląskiego</t>
  </si>
  <si>
    <t>Urząd Marszałkowski Województwa Śląskiego</t>
  </si>
  <si>
    <t>Wyjazd studyjny do Szkocji.</t>
  </si>
  <si>
    <t>Promowanie wykorzystania funduszy europejskich; pokazanie przykładów dobrych projektów zrealizowanych w ramach funduszy europejskich, które mogą mieć wpływ na rozwój obszarów wiejskich etc.</t>
  </si>
  <si>
    <t>Partnerzy KSOW, rolnicy, przedstawiciele instytucji działających na rzecz rozwoju obszarów wiejskich etc.</t>
  </si>
  <si>
    <t>III - IV kwartał 2016</t>
  </si>
  <si>
    <t>Katowice</t>
  </si>
  <si>
    <t>IV, VI</t>
  </si>
  <si>
    <t>Konkurs fotograficzny            pt. „Wieś województwa śląskiego okiem obiektywu”.</t>
  </si>
  <si>
    <t>Promowanie walorów kulturowych i przyrodniczych śląskiej wsi oraz „dobrych praktyk” służących zrównoważonemu rozwojowi obszarów wiejskich.</t>
  </si>
  <si>
    <t>Mieszkańcy województwa śląskiego.</t>
  </si>
  <si>
    <t>II - IV kwartał 2016</t>
  </si>
  <si>
    <t xml:space="preserve">Forum Sołtysów Województwa Śląskiego </t>
  </si>
  <si>
    <t>Uzyskanie równowagi ekonomicznej, przyrodniczej i społecznej na obszarach wiejskich poprzez promocję zrównoważonego rozwoju obszarów wiejskich.</t>
  </si>
  <si>
    <t>forum/konferencja</t>
  </si>
  <si>
    <t>Partnerzy KSOW, przedstawiciele instytucji działających na rzecz rolnictwa, rozwoju obszarów wiejskich oraz sołtysi z województwa śląskiego.</t>
  </si>
  <si>
    <t>IV kwartał 2016</t>
  </si>
  <si>
    <t xml:space="preserve">Udział w VIII Międzynarodowych Targach Turystyki Wiejskiej                         i Agroturystyki
 AGROTRAVEL 2016 </t>
  </si>
  <si>
    <t>Promocja wszelkich form turystyki wiejskiej i agroturystyki, folkloru, produktu lokalnego etc.</t>
  </si>
  <si>
    <t>Przedsięwzięcie o charakterze promocyjnym np. stoiska</t>
  </si>
  <si>
    <t>Partnerzy KSOW w tym m.in. LGD z terenu województwa śląskiego.</t>
  </si>
  <si>
    <t>II kwartał 2016</t>
  </si>
  <si>
    <t xml:space="preserve">liczba przedsięwzięć o charakterze promocyjnym </t>
  </si>
  <si>
    <t>Udział w Targach Turystyki Weekendowej "Atrakcje Regionów"</t>
  </si>
  <si>
    <t>Zorganizowanie III edycji konkursu pn. „Zadbajmy o wodę na wsi” oraz konferencja podsumowująca III edycję konkursu.</t>
  </si>
  <si>
    <t>Propagowanie wśród mieszkańców Województwa Śląskiego wiedzy o prawidłowym, systemowym kształtowaniu zasobów wodnych na obszarach wiejskich i o znaczeniu systemów melioracyjnych dla środowiska społeczno-przyrodniczego i wzrostu jakości życia na wsi; promowanie spółek wodnych jako organizacji, dzięki którym możliwe staje się utrzymanie spójnego systemu melioracji wodnych; wsparcie działań na rzecz poprawy jakości wód, ochrony i racjonalnego ich wykorzystania; wsparcie edukacji ekologicznej i kształtowanie postaw prośrodowiskowych.</t>
  </si>
  <si>
    <t>spółki wodne,
związki Spółek wodnych,
osoby fizyczne,
szkoły ( młodzież do 15 roku życia).</t>
  </si>
  <si>
    <t>1, 2, 3</t>
  </si>
  <si>
    <t>Powiat Zawierciański</t>
  </si>
  <si>
    <t>Na ludową nutę – Przegląd Zespołów Ludowych, Kapel i Śpiewaków 
oraz Jarmark Rękodzielnictwa w Szczekocinach</t>
  </si>
  <si>
    <t xml:space="preserve">Głównym celem operacji będzie promującego dziedzictwo kulturowe, kulinarne i tradycje folklorystyczne obszaru powiatu zawierciańskiego i powiatów ościennych. </t>
  </si>
  <si>
    <t>Przegląd + jarmark</t>
  </si>
  <si>
    <t xml:space="preserve">Mieszkańcy obszaru powiatu zawierciańskiego i powiatów ościennych, turyści, pasjonaci folkloru; Zespoły folklorystyczne, kapele, śpiewacy, rękodzielnicy, wytwórcy produktów lokalnych. </t>
  </si>
  <si>
    <t>11.05.2016-30.06.2016</t>
  </si>
  <si>
    <t>42-400 Zawiercie, ul. Sienkiewicza 34</t>
  </si>
  <si>
    <t>Gmina Gorzyce</t>
  </si>
  <si>
    <t>Szczęśliwa 12 – promocja turystyki wiejskiej dziedzictwa kulturowego oraz tradycji i kulinariów w 12 sołectwach Gminy Gorzyce.</t>
  </si>
  <si>
    <t>Celem głównym operacji jest integracja, aktywizacja oraz wzmocnienie tożsamości historyczno – kulturowej mieszkańców Gminy Gorzyce, poprzez promocję zrównoważonego rozwoju obszaru wiejskiego Gminy Gorzyce, jej dziedzictwa kulturowego, tradycji, produktów lokalnych i regionalizmu.</t>
  </si>
  <si>
    <t>Wydanie publikacji oraz kalendarzy + impreza lokalna</t>
  </si>
  <si>
    <t>Projekt skierowany jest do wszystkich grup wiekowych obszaru Gminy Gorzyce, mieszkańców rejonu, jak również pogranicza polsko-czeskiego ze względu na bliskość granicy, i ma promować dziedzictwo kulturowe i tradycję na obszarze poprzez planowane akcje i kampanie informacyjne. Odbiorcami będą również osoby niepełnosprawne, młodzież oraz grupa wiekowa 50+.</t>
  </si>
  <si>
    <t>44-350 Gorzyce, ul. Kościelna 15</t>
  </si>
  <si>
    <t>LGD „Perła Jury” w Łazach</t>
  </si>
  <si>
    <t>„Podobieństwa i różnice łączą LEADERÓW” - Wyjazd studyjny na Litwę w celu
nawiązania kontaktów partnerskich przez LGD Perła Jury w Łazach.</t>
  </si>
  <si>
    <t>Głównym celem wyjazdu jest poszukiwanie partnerów do współpracy międzynarodowej oraz nawiązanie współpracy pomiędzy LGD Perła Jury w Łazach a Lokalnymi Grupami Działania z terenu Litwy, a także   podniesienie kompetencji LGD Perła Jury w zakresie wykonywanych przez nią zadań, związanych z realizacją Lokalnej Strategii Rozwoju.</t>
  </si>
  <si>
    <t xml:space="preserve">Członkowie LGD Perła Jury, delegacje gminne, delegacja Powiatu Zawierciańskiego, przedstawicielki kół gospodyń wiejskich i stowarzyszeń działających na obszarach wiejskich. </t>
  </si>
  <si>
    <t>42-450 Łazy, ul. Jesionowa 1</t>
  </si>
  <si>
    <t>Gmina Lelów</t>
  </si>
  <si>
    <t>Inscenizacja bitwy pod Mełchowem</t>
  </si>
  <si>
    <t>Celem ogólnym operacji jest promocja zrównoważonego rozwoju obszarów wiejskich poprzez wzbogacenie wiedzy o swojej małej ojczyźnie  oraz aktywne uczestnictwo 
w inscenizacji Bitwy po Mełchowem, a także uzyskanie równowagi ekonomicznej, przyrodniczej i społecznej na obszarach wiejskich poprzez promocję zrównoważonego rozwoju tych obszarów.</t>
  </si>
  <si>
    <t xml:space="preserve">Impreza plenerowa </t>
  </si>
  <si>
    <t>Projekt adresowany jest do mieszkańców, dzieci, młodzieży z Gminy Lelów, ale też 
do turystów, pasjonatów historii, osób zainteresowanych zachowaniem i ochroną dziedzictwa kulturowego polskiej wsi. Zasięg imprezy jest dość szeroki, gdyż odbiorcami są nie tylko mieszkańcy gminy, ale również powiatu, województwa, a nawet kraju.</t>
  </si>
  <si>
    <t>04.01.2016-31.12.2016</t>
  </si>
  <si>
    <t>42-235 Lelów, ul. Szczekocińska 18</t>
  </si>
  <si>
    <t>Gminny Ośrodek Kultury w Lipiu</t>
  </si>
  <si>
    <t>IV Jarmark nad Liswartą „Dobre, bo swojskie”
Książęce zaślubiny</t>
  </si>
  <si>
    <t>Podstawowym celem organizacji wydarzenia jest wewnętrzna i zewnętrzna promocja walorów turystyczno-rekreacyjnych gminy Lipie, promocja terenów wiejskich jako potencjalnych miejsc rozwoju przedsiębiorczości, propagowanie lokalnej historii, kultury i sztuki ludowej oraz popularyzacja lokalnych produktów kulinarnych, aktywizacja i integracja lokalnej społeczności poprzez zaangażowanie jej w życie społeczne i kulturalne gminy, wzmocnienie tożsamości lokalnej.</t>
  </si>
  <si>
    <t>impreza plenerowa- jarmark</t>
  </si>
  <si>
    <t>Impreza ogólnodostępna- przede wszystkim mieszkańcy województwa śląskiego, jak również osoby z innych rejonów krajów</t>
  </si>
  <si>
    <t>01.06.2016-15.09.2016</t>
  </si>
  <si>
    <t>42-165 Lipie, ul. Częstochowska 95</t>
  </si>
  <si>
    <t>Gminny Ośrodek Kultury i Rekreacji w Świerklanach</t>
  </si>
  <si>
    <t>"Barwy kultury i mozaika tradycji – promocja zrównoważonego rozwoju w Gminie Świerklany"</t>
  </si>
  <si>
    <t xml:space="preserve">Głównym celem projektu jest promowanie włączenia społecznego, rozwoju gospodarczego oraz aktywizacja mieszkańców Gminy Świerklany i okolic. Zorganizowane warsztaty oraz spotkania będą okazją do zdobycia przez uczestników wiedzy, umiejętności oraz nabycia nowych kwalifikacji związanych z lokalnymi tradycjami. </t>
  </si>
  <si>
    <t xml:space="preserve">warsztaty malarskie wraz z wydaniem publikacji + impreza plenerowa + warsztaty kulinarne wraz z wydaniem publikacji </t>
  </si>
  <si>
    <t>W zależności od działania realizowanego w ramach projektu będą to m.in.: dzieci, młodzież, mieszkańcy gminy i okolic, przyjezdni goście</t>
  </si>
  <si>
    <t>01.07.2016-31.08.2016</t>
  </si>
  <si>
    <t>44-266 Świerklany, ul. Strażacka 1</t>
  </si>
  <si>
    <t>Gminny Ośrodek Kultury (Lelów)</t>
  </si>
  <si>
    <t>Festiwal Kultury Polskiej i Żydowskiej „XIV Święto Ciulimu-Czulentu” Lelowskie Spotkanie Kultur</t>
  </si>
  <si>
    <t xml:space="preserve">Celem główny operacji jest przybliżeniem historii, zwyczajów i kultury żydowskiej, a także pokazanie jak przenikały się w przeszłości kultura polska i żydowska. Realizacja tego działania w znacznej mierze przyczyni się do rozwoju współpracy regionalnej, budowania szerszych relacji partnerskich ze społecznością lokalną oraz promowaniu tradycji, zwyczajów kultury polskiej i żydowskiej na obszarach wiejskich. </t>
  </si>
  <si>
    <t>Impreza ma obecnie zasięg ogólnokrajowy, a nawet międzynarodowy. W święcie uczestniczy zarówno społeczność gminy Lelów i gmin okolicznych, jak i znaczna liczba turystów przyjeżdżających na tę imprezę z całego kraju oraz z zagranicy</t>
  </si>
  <si>
    <t>02.05.2016-31.02.2016</t>
  </si>
  <si>
    <t>42-235 Lelów, ul. Szczekocińska 31</t>
  </si>
  <si>
    <t>Gminny Ośrodek Kultury w Kłomnicach</t>
  </si>
  <si>
    <t>Festiwal Folkloru „Zza miedzy…”</t>
  </si>
  <si>
    <t xml:space="preserve">Celem operacji jest promocja zrównoważonego rozwoju obszarów wiejskich poprzez za-chowanie i promowanie lokalnego dziedzictwa kulturowego obszarów gminy Kłomnice, a także promowanie lokalnych produktów – kulinarnych i rękodzielniczych. </t>
  </si>
  <si>
    <t xml:space="preserve">Odbiorcami projektu będą przede wszystkim mieszkańcy Gminy Kłomnice. Ze względu na otwarty charakter przedsięwzięcia zapewne również mieszkańcy sąsiednich gmin. Projekt będzie zatem adresowany do wszystkich grup wiekowych – dzieci, młodzieży oraz dorosłych. </t>
  </si>
  <si>
    <t>04.04.2016-31.08.2016</t>
  </si>
  <si>
    <t>42-270 Kłomnice, ul. Częstochowska 96</t>
  </si>
  <si>
    <t>Regionalny Związek Rolników, Kółek i Organizacji Rolniczych w Częstochowie</t>
  </si>
  <si>
    <t>Dożynki Jasnogórskie połączone z Jubileuszem 150-lecia Kół Gospodyń Wiejskich</t>
  </si>
  <si>
    <t xml:space="preserve">Głównym celem operacji jest zachowanie dziedzictwa kulturowego wsi, aktywizacja pań z kół gospodyń wiejskich oraz wzmocnienie potencjału społecznego na obszarze działania poszczególnych partnerów operacji. </t>
  </si>
  <si>
    <t>Ponieważ Dożynki Jasnogórskie są imprezą ogólnokrajową w przedsięwzięciu udział weźmie szeroko pojęte środowisko wiejskie i miejskie.-  m.in.. mieszkańcy województwa i innych rejonów kraju, rolnicy, przedsiębiorcy</t>
  </si>
  <si>
    <t>26.08.2016-30.09.2016</t>
  </si>
  <si>
    <t>42-200 Częstochowa, ul. Focha 25/2</t>
  </si>
  <si>
    <t>2, 4</t>
  </si>
  <si>
    <t>COBORU SDOO Pawłowice</t>
  </si>
  <si>
    <t>Biuletyn „Wyniki 2015. Porejestrowe Doświadczalnictwo Odmianowe w Województwie Śląskim w roku 2015”, Broszura informacyjna „Lista Odmian Zalecanych do upraw w województwie śląskim na rok 2016”</t>
  </si>
  <si>
    <t>Głównym celem operacji jest dostarczenie informacji o plonowaniu odmian w woj. śląskim  oraz wskazanie producentom rolnym odmian najbardziej przystosowanych do warunków glebowo-klimatycznych woj. śląskiego.</t>
  </si>
  <si>
    <t xml:space="preserve">Wydanie publikacji  </t>
  </si>
  <si>
    <t>Producenci rolni, doradztwo rolnicze, firmy handlowo-nasienne, instytucje obsługujące sektor rolny w woj. śląskim</t>
  </si>
  <si>
    <t>01.01.2016-01.06.2016</t>
  </si>
  <si>
    <t>44-180 Pawłowice, ul. Wiejska 25</t>
  </si>
  <si>
    <t>Rejonowy Związek Rolników, Kółek i Organizacji Rolniczych w Bielsku-Białej</t>
  </si>
  <si>
    <t>Spartakiada KGW „Jak się downi na dziedzinie bawióno”</t>
  </si>
  <si>
    <t>Głównym celem operacji jest prezentacja, zachowanie oraz ochrona tradycji i dziedzictwa kulturowego wsi, poprzez zaprezentowanie starodawnych tradycyjnych zabaw i konkurencji sportowych, rękodzieła, tradycyjnych potraw a także innego dorobku kulturowego KGW</t>
  </si>
  <si>
    <t>Spartakiada</t>
  </si>
  <si>
    <t>Uczestnikami operacji będą członkinie KGW oraz mieszkańcy Wisły, okolic i przyjezdni turyści</t>
  </si>
  <si>
    <t>05.09.2016-25.11.2016</t>
  </si>
  <si>
    <t>liczba spartakiad</t>
  </si>
  <si>
    <t>43-300 Bielsko-Biała, ul. Sobieskiego 105</t>
  </si>
  <si>
    <t>Gmina Pilica</t>
  </si>
  <si>
    <t xml:space="preserve">„Fundusze unijne szansą rozwoju obszarów wiejskich” </t>
  </si>
  <si>
    <t xml:space="preserve">
1. Wzrost poziomu wiedzy mieszkańców Gminy Pilica o sposobie i możliwościach pozyskiwania środków unijnych na rozwój terenów wiejskich Gminy. 
2. Inspirowanie mieszkańców Gminy do sięgania po środki unijne służące rozwojowi obszarów wiejskich.
3. Wskazanie dobrych praktyk mających wpływ na rozwój obszarów wiejskich oraz ich promocję.
4. Informowanie mieszkańców Gminy Pilica o promowaniu funduszy europejskich wpływających na rozwój obszarów wiejskich.
</t>
  </si>
  <si>
    <t>Mieszkańcy Gminy Pilica tj.: rolnicy, osoby należące do  Stowarzyszeń i organizacji pozarządowych działających na terenie Gminy Pilica</t>
  </si>
  <si>
    <t xml:space="preserve">01.05.2016 - 31.05.2016 </t>
  </si>
  <si>
    <t>ul. Żarnowiecka 46a,                           42-436 Pilica</t>
  </si>
  <si>
    <t>I, II, IV, V</t>
  </si>
  <si>
    <t>Zarząd Wojewódzki Związku Młodzieży Wiejskiej w Katowicach</t>
  </si>
  <si>
    <t>„Rolnictwo ekologiczne szansą dla młodych rolników – organizacja seminarium i prezentacja przykładów dobrych praktyk w gospodarstwach”</t>
  </si>
  <si>
    <t>Głównym celem operacji jest upowszechnienie przykładów dobrych praktyk w zakresie produkcji i sprzedaży produktów żywnościowych wyprodukowanych metodami ekologicznymi poprzez zastosowanie rozwiązań innowacyjnych służących rozwojowi gospodarstw i kreowaniu nowych miejsc pracy na obszarach wiejskich.</t>
  </si>
  <si>
    <t>Seminarium połączone z wyjazdem studyjnym</t>
  </si>
  <si>
    <t xml:space="preserve">Młodzi rolnicy posiadający własne gospodarstwa lub współgospodarujący z rodzicami zamieszkujący tereny wiejskie województwa śląskiego. </t>
  </si>
  <si>
    <t xml:space="preserve">01.06.2016 - 30.08.2016 </t>
  </si>
  <si>
    <t>ul. Dąbrowskiego 4/4;                                  40-032 Katowice</t>
  </si>
  <si>
    <t>Śląski Związek Gmin i Powiatów</t>
  </si>
  <si>
    <t xml:space="preserve">Regionalne Spotkanie Liderów Odnowy Wsi z terenu województwa śląskiego 
pt. „WŁĄCZENIE SPOŁECZNE - AKTYWIZACJA OBYWATELSKA – ROZWÓJ WSI”
</t>
  </si>
  <si>
    <t>Wymiana doświadczeń między przedstawicielami gmin, sołtysami, liderami wiejskimi i sympatykami odnowy wsi z terenu województwa śląskiego w zakresie form aktywizowania mieszkańców wsi, w tym zwłaszcza osób młodych i starszych, ze szczególnym uwzględnieniem inicjatyw międzypokoleniowych</t>
  </si>
  <si>
    <t>Lokalni liderzy wiejscy, sołtysi, reprezentanci organizacji pozarządowych, przedstawiciele samorządu gminnego oraz środowiska zainteresowane rozwojem obszarów wiejskich województwa śląskiego</t>
  </si>
  <si>
    <t xml:space="preserve">01.10.2016 - 18.11.2016 </t>
  </si>
  <si>
    <t>ul. Kościuszki 43/5,                                       40-048 Katowice</t>
  </si>
  <si>
    <t>Gminny Ośrodek Kultury w Pilchowicach</t>
  </si>
  <si>
    <t>IV Festiwal Żuru</t>
  </si>
  <si>
    <t xml:space="preserve">Organizacja Festiwalu Żuru - aktywizacja społeczna oraz integracja mieszkańców Gminy Pilchowice i mieszkańców terenów ościennych – rozwój współpracy regionalnej i budowanie partnerskich relacji;  włączanie społeczności w podejmowanie inicjatyw służących kultywowaniu dziedzictwa kulturowego, zwłaszcza tradycji kulinarnych – promocja rozpoznawalnego poza Gminą produktu, a tym samym promocja lokalnego folkloru i tradycji;
 wzmacnianie współpracy międzypokoleniowej poprzez angażowanie w organizację Festiwalu różnych grup wiekowych;
 promocja i integracja okolicznych Kół Gospodyń Wiejskich, wymiana doświadczeń, dobrych praktyk;
</t>
  </si>
  <si>
    <t>Festiwal, konkurs</t>
  </si>
  <si>
    <t>Mieszkańcy Gminy Pilchowice oraz społeczności terenów ościennych, zwłaszcza Koła Gospodyń Wiejskich, Stowarzyszenie „Pilchowiczanie Pilchowiczanom”, Stowarzyszenie Mieszkańców „Siedem”</t>
  </si>
  <si>
    <t xml:space="preserve">01.06.2016  - 30.08.2016 </t>
  </si>
  <si>
    <t>ul. Główna 50,                  44-144 Nieborowice</t>
  </si>
  <si>
    <t>Śląski Ośrodek Doradztwa Rolniczego w Częstochowie</t>
  </si>
  <si>
    <t>Produkty regionalne i tradycyjne szansą rozwoju wsi województwa śląskiego- wyjazd studyjny do woj. małopolskiego</t>
  </si>
  <si>
    <t>Głównym celem operacji jest przeniesienie doświadczeń z woj.. Małopolskiego na teren obszarów wiejskich woj.. Śląskiego w zakresie identyfikacji, rejestracji, produktów tradycyjnych i regionalnych, w tym oznakowanych znakami unijnymi</t>
  </si>
  <si>
    <t>Rolnicy, osoby zajmujące się lokalnym przetwórstwem, członkinie kół gospodyń wiejskich i innych organizacji działających na rzecz rozwoju obszarów wiejskich, osoby zamieszkujące obszary wiejskie, doradcy rolni</t>
  </si>
  <si>
    <t xml:space="preserve">01.05.2016 - 30.09.2016 </t>
  </si>
  <si>
    <t>ul. Ks. Kard. S. Wyszyńskiego 70/126,                      42-200 Częstochowa</t>
  </si>
  <si>
    <t>wskaźnik</t>
  </si>
  <si>
    <t>jednostka</t>
  </si>
  <si>
    <t xml:space="preserve">Rejonowy Związek Rolników, Kółek i Organizacji Rolniczych w Bielsku-Białej, </t>
  </si>
  <si>
    <t>Regionalne spotkania z tradycją</t>
  </si>
  <si>
    <t>Głównym celem operacji jest 1. prezentacja, zachowanie oraz ochrona tradycji i dziedzictwa kulturowego wsi, poprzez zaprezentowanie starodawnych tradycyjnych tańców, śpiewów, strojów regionalnych, obrzędów i zwyczajów ludowych, zabaw a także, rękodzieła, tradycyjnych potraw i innego dorobku kulturowego KGW na tle obchodów jubileuszu 150-lecia działania KGW</t>
  </si>
  <si>
    <t>Mieszkańcy Dziegielowa, okolic oraz licznie odwiedzający region turyści głównie z Górnego Śląska i innych regionów Polski i Zagranicy, członkinie Kół Gospodyń Wiejskich</t>
  </si>
  <si>
    <t xml:space="preserve">01.04.2016 - 31.07.2016 </t>
  </si>
  <si>
    <t>ul. Sobieskiego 105,                                       43-300 Bielsko-Biała</t>
  </si>
  <si>
    <t>Gminny Ośrodek Kultury</t>
  </si>
  <si>
    <t>Dożynki gminne świętem wspólnoty- zachowanie i promocja tradycji wiejskich</t>
  </si>
  <si>
    <t>Głównym celem operacji jest poprawa jakości życia mieszkańców obszarów wiejskich oraz utrwalanie i promocja tradycji wsi; skupienie społeczności wokół organizacji dożynek gminnych przyczyni się do uzyskania równowagi w obszarze rozwoju społecznego poprzez wzmocnienie poczucia przynależności, kulturowej łączności oraz wartości lokalnego dziedzictwa</t>
  </si>
  <si>
    <t xml:space="preserve">Organizacje, stowarzyszenia, grupy twórcze, grupy nieformalne oraz rolnicy i społecznicy z całej gminy Chybie a także instytucje samorządowe </t>
  </si>
  <si>
    <t xml:space="preserve">01.06.2016 - 31.10.2016 </t>
  </si>
  <si>
    <t>ul. Bielska 51; 43-520 Chybie</t>
  </si>
  <si>
    <t>1, 6</t>
  </si>
  <si>
    <t>Beskidzkie Stowarzyszenie Obszarów Wiejskich i Kształcenia Ludności</t>
  </si>
  <si>
    <t>Utworzenie Szlaku Pasiecznych Gospodarstw Edukacyjnych w województwie śląskim- etap I szkolenie z wyjazdem studyjnym II etap szkolenie pedagogiczne.</t>
  </si>
  <si>
    <t>Głównym celem operacji jest aktywizacja i włączenie społeczne mieszkańców obszarów wiejskich, a ściślej właścicieli gospodarstw pasiecznych, do podjęcia działalności gospodarczej w postaci działalności edukacyjnej. Cele szczegółowe- podniesienie poziomu wiedzy, transfer innowacji, promocja zrównoważonego rozwoju obszarów wiejskich, w tym rozwoju gospodarczego.</t>
  </si>
  <si>
    <t>Pszczelarze zrzeszeni w Żywieckim Kole Pszczelarskim</t>
  </si>
  <si>
    <t xml:space="preserve">01.04.2016 - 30.11.2016 </t>
  </si>
  <si>
    <t>ul. Moszczanicka 9,                                        34-300 Żywiec</t>
  </si>
  <si>
    <t>Gminny Ośrodek Kultury "PROMYK"</t>
  </si>
  <si>
    <t>„SENIORZY ONLINE”</t>
  </si>
  <si>
    <t>Operacja będzie miała na celu aktywizację 30 osób starszych, poprzez 
przeszkolenie ich w zakresie podstawowej obsługi komputera oraz podstaw korzystania 
z internetu.</t>
  </si>
  <si>
    <t xml:space="preserve">Osoby starsze, powyżej 60 roku życia, mieszkające na terenie Gminy Wilkowice
</t>
  </si>
  <si>
    <t>liczba cykli szkoleniowych</t>
  </si>
  <si>
    <t>ul. Juliana Fałata 2k,                                       43-360 Bystra</t>
  </si>
  <si>
    <t>Gospodarstwa opiekuńcze przykładem rolnictwa zaangażowanego społecznie.</t>
  </si>
  <si>
    <t>Celem operacji jest aktywizacja mieszkańców wsi na rzecz podejmowania inicjatyw służących włączeniu społecznemu, w szczególności osób starszych, młodzieży, niepełnosprawnych, mniejszości narodowych i innych osób wykluczonych społecznie poprzez przeprowadzenie konferencji na temat gospodarstw opiekuńczych oraz zorganizowanie wyjazdu studyjnego do przykładowych gospodarstw w powiecie tucholskim a także odwiedzenie okolicznych wiosek tematycznych, które włączają się w system aktywizacji osób wykluczonych</t>
  </si>
  <si>
    <t>Konferencja połączona z wyjazdem studyjnym</t>
  </si>
  <si>
    <t>Mieszkańcy terenów wiejskich, rolnicy, właściciele gospodarstw agroturystycznych, doradcy rolniczy, przedstawiciele instytucji wspierających rozwój obszarów wiejskich oraz zajmujących się opieką społeczną, zdrowotną i resocjalizacją, przedstawiciele samorządu lokalnego oraz powiatowych centrów pomocy rodzinie</t>
  </si>
  <si>
    <t xml:space="preserve">01.03.2016 - 30.09.2016 </t>
  </si>
  <si>
    <t>liczba konferencji połączonych z wyjazdem studyjnym</t>
  </si>
  <si>
    <t>ul. Ks. Kard. S. Wyszyńskiego 70/126,                             42-200 Częstochowa</t>
  </si>
  <si>
    <t>Gminny Ośrodek Kultury i Rekreacji w Mszanie</t>
  </si>
  <si>
    <t>„MAJÓWKA PO ŚLĄSKU - aktywizacja mieszkańców gminy Mszana w kierunku działań przeciwko wykluczeniu społecznego"</t>
  </si>
  <si>
    <t>Celem operacji jest aktywizacja społeczności gminy Mszana, promocja rozwoju obszarów wiejskich, a także wsparcie mieszkańców bezrobotnych poprzez zainteresowanie działaniami mającymi na celu pro-mocję rolnictwa i wdrażanie nowych rozwiązań</t>
  </si>
  <si>
    <t>Festyn, konkurs</t>
  </si>
  <si>
    <t>Mieszkańcy gminy Mszana, także osoby niepełnosprawne i osoby wykluczone społecznie, które mają problemy zawodowe związane z brakiem pracy lub niepewną przyszłością związaną z miejscem pracy</t>
  </si>
  <si>
    <t xml:space="preserve">04.04.2016 - 31.05.2016 </t>
  </si>
  <si>
    <t>ul. Mickiewicza 92,                                      44-325 Mszana</t>
  </si>
  <si>
    <t>1,3,4,5</t>
  </si>
  <si>
    <t>Gmina Strumień</t>
  </si>
  <si>
    <t>Wyjazd studyjny inspiracją do przedsiębiorczości na wsi</t>
  </si>
  <si>
    <t>Celem operacji jest aktywizacja mieszkańców do prowadzenia własnej działalności na obszarach wiejskich dając przy tym perspektywy zatrudnienia. Wyjazd połączony będzie z wizytami w gospodarstwach agroturystycznych, dobrych praktykach, w woj. świętokrzyskim oraz z spotkaniem Lokalną Grupą Działania Białe Ługi z Daleszyc.  Będzie okazją zaczerpnięcia wiedzy, informacji i doświadczenia z innego województwa, z innych instytucji.</t>
  </si>
  <si>
    <t>Grupa docelowa - 30 osób, lokalni liderzy, osoby aktywne na terenie Gminy Strumień</t>
  </si>
  <si>
    <t>01.03.2016 -10.04.2016</t>
  </si>
  <si>
    <t>43-246 Strumień, ul. Strumień 4</t>
  </si>
  <si>
    <t>ŚLĄSKI ZWIĄZEK GMIN I POWIATÓW</t>
  </si>
  <si>
    <t>Wyjazd studyjny do Gminy Gniewino pn. „Menedżerskie zarządzanie a strategia rozwoju gminy”.</t>
  </si>
  <si>
    <t>Możliwość zapoznania się przez uczestników wyjazdu z rozwiązaniami stosowanymi aktualnie w rozwoju obszarów wiejskich w istotny sposób wpłynie na wzrost wiedzy oraz poziomu innowacji w małych i średnich gminach województwa śląskiego</t>
  </si>
  <si>
    <t xml:space="preserve">W wyjeździe wezmą udział 22 osoby tj. m.in. burmistrzowie i wójtowie gmin województwa śląskiego, ewentualnie pracownicy urzędów gmin. </t>
  </si>
  <si>
    <t>01.08.2016 - 23.09.2016</t>
  </si>
  <si>
    <t xml:space="preserve">12 717,90 </t>
  </si>
  <si>
    <t>40-048 Katowice ul. Kościuszki 43/5</t>
  </si>
  <si>
    <t>Ośrodek Promocji Gminy Węgierska Górka</t>
  </si>
  <si>
    <t>Folk Day – tradycje i kultura związana z Beskidem Śląskim i Żywieckim.</t>
  </si>
  <si>
    <t xml:space="preserve"> Prezentacja charakterystycznych dla regionu brzmień muzycznych ale również wymianę doświadczeń oraz wzajemne poznanie tradycji i kultur w czasie organizowanego jarmarku, konferencji i konkursu</t>
  </si>
  <si>
    <t>Jarmark, konferencja, konkurs</t>
  </si>
  <si>
    <t>Mieszkańcy sołectw Cięcina, Cisiec, Żabnica i Węgierska Górka, a także mieszkańcy miast ze Słowacji i Czech.</t>
  </si>
  <si>
    <t>01.06.2016- 31.08.2016</t>
  </si>
  <si>
    <t>Os. XX-lecia II RP 12 34-350 Węgierska Górka</t>
  </si>
  <si>
    <t>Śląska Izba Rolnicza</t>
  </si>
  <si>
    <t>Konferencja Wojewódzka ' Agroturystyka szansą rozwoju przedsiębiorczości na obszarach wiejskich województwa śląskiego"</t>
  </si>
  <si>
    <t>Wskazanie barier prawnych i ekonomicznych, które obecnie istnieją przy tworzeniu miejsc pracy działalności agroturystycznej</t>
  </si>
  <si>
    <t>Liderzy wiejscy z województwa śląskiego, właściciele gospodarstw agroturystycznych i przedsiębiorców sektora rolniczego prowadzących działalność turystyczną na obszarach wiejskich</t>
  </si>
  <si>
    <t>02.05.2016 - 30.06.2016</t>
  </si>
  <si>
    <t>ul. Jesionowa 9A, 40-159 Katowice</t>
  </si>
  <si>
    <t>2,3,5</t>
  </si>
  <si>
    <t xml:space="preserve">Gminne Centrum Kultury, Sportu i Turystyki w Godowie </t>
  </si>
  <si>
    <t>Wydanie publikacji „Godów – Gmina Tworzona Przez Ludzi”</t>
  </si>
  <si>
    <t>Będzie służyć promocji zrównoważonego rozwoju obszarów wiejskich, na co przez lata miały wpływ działania stowarzyszeń, instytucji i organizacji przedstawionych w publikacji.</t>
  </si>
  <si>
    <t xml:space="preserve">Nie tylko dla mieszkańców Gminy Godów, ale także do wszystkich osób zainteresowanych rozwojem społecznym oraz animacja społeczną obszarów wiejskich. </t>
  </si>
  <si>
    <t>04.01.2016 - 31.08.2016</t>
  </si>
  <si>
    <t>ul. 1Maja 93, 44-340 Godów</t>
  </si>
  <si>
    <t>1,3,5</t>
  </si>
  <si>
    <t>Gmina Mszana</t>
  </si>
  <si>
    <t>„Warzyć każdy może”- międzypokoleniowe gotowanie w Gminie Mszana.</t>
  </si>
  <si>
    <t xml:space="preserve">Aktywizacja mieszkańców wsi na rzecz podejmowania inicjatyw 
w zakresie rozwoju obszarów wiejskich, w tym kreowania miejsc pracy na terenach wiejskich. Projekt promujący tradycje regionalne, sprzyjający nabywaniu nowych kompetencji związanych z tradycyjną kuchnią regionu w dalszej perspektywie może zaowocować zrzeszaniem się mieszkańców w kołach twórczych, wymianą informacji 
i wiedzy a także zakładaniem własnej działalności przez kobiety i osoby młode.  </t>
  </si>
  <si>
    <t>Konferencja, film, druk książki</t>
  </si>
  <si>
    <t>Mieszkańcy Gminy Mszana, ze szczególnym uwzględnieniem osób młodych i kobiet, osób starszych, zagrożonych wykluczeniem społecznym.</t>
  </si>
  <si>
    <t>01.04.2016 - 30.06.2016</t>
  </si>
  <si>
    <t>ul. 1Maja 81, 44-325 Mszana</t>
  </si>
  <si>
    <t>liczba zrealizowanych filmów</t>
  </si>
  <si>
    <t>BESKIDZKI  ZWIĄZEK  PSZCZELARSKI  „BARTNIK”</t>
  </si>
  <si>
    <t>Powiatowy Dzień Pszczelarza- Święto Miodu</t>
  </si>
  <si>
    <t xml:space="preserve">Promowanie prozdrowotnego sposobu odżywiania się społeczeństwa przez  zwiększenie  spożycia  miodu  i innych  produktów  pszczelich.  </t>
  </si>
  <si>
    <t>Konkurs, broszura</t>
  </si>
  <si>
    <t xml:space="preserve">Mieszkańcy powiatu żywieckiego, turyści z kraju i Słowacji. </t>
  </si>
  <si>
    <t>01.06.2016 - 31.08.2016</t>
  </si>
  <si>
    <t>ul. Komorowicka  12 43 - 300 Bielsko-Biała</t>
  </si>
  <si>
    <t>ŚLĄSKI OŚRODEK DORADZTWA ROLNICZEGO W CZĘSTOCHOWIE</t>
  </si>
  <si>
    <t>Zapoznanie się z funkcjonowaniem wspólnych struktur handlowo-usługowych rolników Górnej Austrii i Salzburga</t>
  </si>
  <si>
    <t>Zwiększenie udziału zainteresowanych stron we wdrażaniu inicjatyw na rzecz rozwoju obszarów wiejskich oraz Aktywizacja mieszkańców wsi na rzecz podejmowania inicjatyw w zakresie rozwoju obszarów wiejskich, w tym kreowania miejsc pracy.</t>
  </si>
  <si>
    <t>rolnicy oraz przedstawiciele instytucji związanych z obsługą rolnictwa z terenu województwa śląskiego.</t>
  </si>
  <si>
    <t>15.03.2016 - 30.12.2016</t>
  </si>
  <si>
    <t>WYSZYŃSKIEGO 70/126 , 42-200 Częstochowa</t>
  </si>
  <si>
    <t>Gminny Ośrodek Kultury w Zebrzydowicach</t>
  </si>
  <si>
    <t xml:space="preserve">Popularyzacja dorobku literackiego miejscowych i uznanych twórców ludowych. </t>
  </si>
  <si>
    <t xml:space="preserve"> Zwiększanie i pogłębianie uczestnictwa w kulturze oraz pobudzanie aktywności społecznej i kulturalnej mieszkańców wsi.</t>
  </si>
  <si>
    <t>Dzieci i młodzież w wieku 5-15 lat, mieszkający na terenie powiatu cieszyńskiego.</t>
  </si>
  <si>
    <t>01.06.2016 - 30.09.2016</t>
  </si>
  <si>
    <t>Ks. Janusza 21, 43-410 Zebrzydowice</t>
  </si>
  <si>
    <t>Regionalny Ośrodek Kultury w Katowicach</t>
  </si>
  <si>
    <t>Dziedzictwo kulturowe+</t>
  </si>
  <si>
    <t>Promowanie i wykorzystywanie posiadanego dziedzictwa kulturowego ma stanowić również czynnik budujący atrakcyjność turystyczną danych społeczności wiejskich, wpływając tym samym na rozwój gospodarczy obszarów wiejskich, ale też i województwa śląskiego.</t>
  </si>
  <si>
    <t>Szkolenia</t>
  </si>
  <si>
    <t>Przedstawiciele sektora kultury i oświaty na terenach wiejskich (instytucji kultury, organizacji pozarządowych, szkół, animatorzy kultury, nauczyciele, lokalni liderzy itp.)</t>
  </si>
  <si>
    <t>01.04.2016 - 31.10.2016</t>
  </si>
  <si>
    <t>PCK 18, 40-057 Katowice</t>
  </si>
  <si>
    <t>Gospodarstwa edukacyjne inspiracją dla zrównoważonego rozwoju obszarów wiejskich województwa śląskiego</t>
  </si>
  <si>
    <t xml:space="preserve">pogłębienie i wymiana wiedzy, doświadczeń, know how w prowadzeniu usług edukacyjnych w gospodarstwie wiejskim oraz zawarcie kontaktów i trwałej współpracy między uczestnikami Operacji na rzecz rozwoju gospodarstw edukacyjnych województwa śląskiego, a co za tym idzie promocja zrównoważonego rozwoju obszarów wiejskich.  </t>
  </si>
  <si>
    <t xml:space="preserve">członkowie Ogólnopolskiej Sieci Zagród Edukacyjnych w woj. śląskim, osób zainteresowanych założeniem gospodarstwa edukacyjnego, pracowników Śląskiego Ośrodka Doradztwa Rolniczego w Częstochowie </t>
  </si>
  <si>
    <t>01.03.2016 - 30.09.2016</t>
  </si>
  <si>
    <t>ul. WYSZYŃSKIEGO 70/126, 42-200 Częstochowa</t>
  </si>
  <si>
    <t>1,4,5</t>
  </si>
  <si>
    <t>Innowacyjne gospodarstwa młodych rolników</t>
  </si>
  <si>
    <t xml:space="preserve">Celem wyjazdu będzie zapoznanie młodych rolników oraz mieszkańców terenów wiejskich województwa śląskiego z przykładami nowoczesnych gospodarstw rolnych oraz innych rozwiązań wspomagających rozwój obszarów wiejskich, a także z działalnością najważniejszych instytucji europejskich działających na rzecz obszarów wiejskich. </t>
  </si>
  <si>
    <t xml:space="preserve">Młodzi  mieszkańców terenów wiejskich województwa śląskiego </t>
  </si>
  <si>
    <t>15.07.2016 - 01.11.2016</t>
  </si>
  <si>
    <t>ul. Dąbrowskiego4/4 40-032 Katowice</t>
  </si>
  <si>
    <t>Rozwój przedsiębiorczości poprzez krzewienie kultury i tradycji wsi</t>
  </si>
  <si>
    <t xml:space="preserve">Propagowanie dobrych praktyk oraz upowszechnianie nowych inicjatyw i sprawdzonych rozwiązań w zakresie krzewienia kultury i tradycji na obszarach wiejskich; aktywizacja mieszkańców wsi pod kątem działalności pozarolniczej; uświadomienie uczestnikom – mieszkańcom obszarów wiejskich, jakie walory ma ich region i jak mogą wykorzystywać bogactwo i różnorodność dziedzictwa kulturowego dla poprawy jakości życia i tworzenia nowych miejsc pracy. </t>
  </si>
  <si>
    <t xml:space="preserve">Konferencja połączona ze szkoleniem i wizytą studyjną </t>
  </si>
  <si>
    <t xml:space="preserve">Mieszkańcy obszarów wiejskich z gminy Strumień, gmin sąsiadujących, województwa śląskiego </t>
  </si>
  <si>
    <t>01.09.2016 -30.10.2016</t>
  </si>
  <si>
    <t>ul. Rynek 4,                   43-246 Strumień</t>
  </si>
  <si>
    <t>Gmina Pilchowice</t>
  </si>
  <si>
    <t>Produkt lokalny szansą rozwoju trzeciego sektora i promocji Gminy Pilchowice</t>
  </si>
  <si>
    <t xml:space="preserve">Zwiększenie poziomu wiedzy podmiotów zaangażowanych lub potencjalnie mogących zaangażować się w rozwój obszarów wiejskich nt. zakładania, prowadzenie i finansowania organizacji pozarządowych; Umożliwienie dostępu do informacji i poszerzania wiedzy nt. kreowania produktu lokalnego, jego promocji i gospodarczego znaczenia; Aktywizacja podmiotów zaangażowanych lub potencjalnie mogących zaangażować się w rozwój obszarów wiejskich poprzez poznanie dobrych praktyk i innowacyjnych projektów dotyczących kreowania i rozpowszechniania produktów lokalnych. </t>
  </si>
  <si>
    <t>Szkolenie, wyjazd studyjny, publikacja</t>
  </si>
  <si>
    <t>Formalne i nieformalne organizacje pozarządowe działające na terenie gminy Pilchowice oraz mieszkańcy gminy, w tym lokalni twórcy i pasjonaci (np. rady sołeckie, koła gospodyń wiejskich, rękodzielnicy).</t>
  </si>
  <si>
    <t>01.04.2016 - 31.12.2016</t>
  </si>
  <si>
    <t>ul. Damrota 6,             44-145 Pilchowice</t>
  </si>
  <si>
    <t>1, 2, 6</t>
  </si>
  <si>
    <t>Częstochowskie Stowarzyszenie Rozwoju Małej Przedsiębiorczości</t>
  </si>
  <si>
    <t>Akademickie Forum Rozwoju Obszarów Wiejskich</t>
  </si>
  <si>
    <t>Promowanie innowacji w rolnictwie oraz przekazanie wiedzy potencjalnym beneficjentom o polityce rozwoju obszarów wiejskich i wsparciu finansowym, możliwym do pozyskania na rozwój gospodarstw oraz wdrażanie innowacji w rolnictwie i na obszarach wiejskich.</t>
  </si>
  <si>
    <t>Szkolenie/ forum</t>
  </si>
  <si>
    <t xml:space="preserve">Młodzi rolnicy oraz domownicy rolników w wieku do 25 roku życia, zamieszkujący obszary wiejskie woj. śląskiego. Będą to jednocześnie osoby uczące się w szkołach ponad gimnazjalnych oraz studenci. </t>
  </si>
  <si>
    <t>01.09 - 30.11.2016</t>
  </si>
  <si>
    <t xml:space="preserve">ul. Wyszyńskiego 70/126,                               42-200 Częstochowa </t>
  </si>
  <si>
    <t>Stowarzyszenie Krzewienia Kultury i Dawnych Tradycji Gminy Wręczyca Wielka</t>
  </si>
  <si>
    <t>Tradycja żyje w nas.</t>
  </si>
  <si>
    <t xml:space="preserve">Zachowanie i wypromowanie lokalnej i regionalnej tradycji i kultury;  aktywizacja mieszkańców wsi gminy Wręczyca Wielka w kierunku podejmowania inicjatyw zmierzających do rozwoju kultury i dawnych tradycji poprzez spotkania z mieszkańcami; kultywowanie kultury ludowej, w tym szczególnie regionalnej; zachowanie unikalności kulturowej wsi oraz ochrona tradycji i dziedzictwa kulturowego, poprzez zaprezentowanie tradycyjnych pieśni, obrzędów, strojów regionalnych, a także tradycyjnych potraw i rękodzieła.
</t>
  </si>
  <si>
    <t xml:space="preserve">Mieszkańcy gminy Wręczyca Wielka m. in. rolnicy, przedsiębiorcy, dzieci i młodzież oraz osoby spoza terenu gminy. </t>
  </si>
  <si>
    <t>01.06.2016 - 15.07.2016</t>
  </si>
  <si>
    <t>ul. Śląska 20,               42-130 Wręczyca Wielka</t>
  </si>
  <si>
    <t>1 i 5</t>
  </si>
  <si>
    <t xml:space="preserve">Rola kobiet w rozwoju terenów wiejskich - konferencja
</t>
  </si>
  <si>
    <t xml:space="preserve">Promowanie aktywności kobiet na obszarach wiejskich w zakresie przedsiębiorczości, wykorzystywania pozyskanych środków finansowych na rozwój obszarów wiejskich, innowacyjności, agroturystyki i turystyki wiejskiej, rozwoju i poznania dziedzictwa kulturowego regionu śląska; promowanie aktywnego stylu życia; identyfikację, wymianę doświadczeń oraz wiedzy, możliwych do przeniesienia dobrych praktyk i doświadczeń, ocena programów skierowanych na tereny wiejskie wykorzystanych w obecnym okresie programowania; podniesienie wiedzy uczestników konferencji w zakresie wykorzystania potencjału kobiet wiejskich do rozwoju społeczno - gospodarczego kraju; promowanie włączenia społecznego w działania na terenie własnych miejsc zamieszkania (...)
</t>
  </si>
  <si>
    <t>Kobiety zamieszkujące obszary wiejskie zainteresowane rozwijaniem swoich kompetencji w zakresie planowania i organizacji działalności społecznej na rzecz środowisk lokalnych, kobiety przedsiębiorcze, przedstawicielki Kół Gospodyń Wiejskich, mieszkanki województwa śląskiego, kobiety zainteresowane udziałem w Konferencji.</t>
  </si>
  <si>
    <t>01.02.2016 - 01.04.2016</t>
  </si>
  <si>
    <t>1 i 2</t>
  </si>
  <si>
    <t>LGD "Perła Jury"</t>
  </si>
  <si>
    <t xml:space="preserve">Wspólne granie i śpiewanie czyli kultywowanie tradycji lokalnych zachowanych w folklorze Ziemi Jurajskiej i Śląska Cieszyńskiego.
</t>
  </si>
  <si>
    <t xml:space="preserve">Promowanie współpracy między regionami w zakresie dziedzictwa kulturowego, kultywowania tradycji, aktywnego wypoczynku;  integracja lokalnej społeczności działającej na rzecz promocji lokalnego folkloru; promowanie własnego dziedzictwa kulturowego oraz tradycji a także własnego regionu jako miejsca atrakcyjnego turystycznie oraz bogatego w folklor; podnoszenie świadomości wśród uczestników wyjazdu na temat wdrażania lokalnych inicjatyw na rzecz rozwoju obszarów wiejskich, związanych z kultywowaniem tradycji i dziedzictwa lokalnego; wzrost aktywności mieszkańców obszarów wiejskich na rzecz podejmowania inicjatyw w zakresie rozwoju obszarów wiejskich, w szczególności związanych z tradycją, dziedzictwem kulturowym oraz folklorem (...)
</t>
  </si>
  <si>
    <t xml:space="preserve">Przedstawiciele Kół Gospodyń Wiejskich oraz kapel z obszaru LGD Perła Jury w Łazach, a szczególnie z gmin: Pilica, Szczekociny, Kroczyce. 
</t>
  </si>
  <si>
    <t>01.04.2016 - 30.04.2016</t>
  </si>
  <si>
    <t>ul. Jesionowa 1,                                           42-450 Łazy</t>
  </si>
  <si>
    <t>Warsztaty folklorystyczne: Poznaj i promuj swój dorobek kulturowy.</t>
  </si>
  <si>
    <t xml:space="preserve">Pielęgnowanie lokalnych tradycji i przekazywanie jej wzorów dzieciom i młodzieży oraz aktywizacja mieszkańców wsi na rzecz podejmowania inicjatyw w zakresie rozwoju obszarów wiejskich.  </t>
  </si>
  <si>
    <t>Warsztaty folklorystyczne</t>
  </si>
  <si>
    <t xml:space="preserve">Młodzież z terenu gminy Zebrzydowice i Istebna. </t>
  </si>
  <si>
    <t>29.05.2016-04.06.2016</t>
  </si>
  <si>
    <t>ul. Ks. A. Janusza 21,                                     43-410 Zebrzydowice</t>
  </si>
  <si>
    <t>Nowocześni, ekologiczni i niezależni – odnawialne źródła energii w rozwoju obszarów wiejskich na przykładzie Austrii.</t>
  </si>
  <si>
    <t>Zwiększenie wiedzy uczestników operacji we wdrażaniu odnawialnych źródeł energii w środowiskach lokalnych na podstawie przykładów dobrych praktyk z obszarów wiejskich Austrii.</t>
  </si>
  <si>
    <t>Seminarium,                 wyjazd studyjny</t>
  </si>
  <si>
    <t>Reprezentanci jednostek samorządu terytorialnego, doradcy rolni zajmujący się przedsiębiorczością oraz OZE, przedstawiciele organizacji pozarządowych zajmujących się OZE, przedstawiciele LGD (subregion północny województwa śląskiego).</t>
  </si>
  <si>
    <t>01.07.2016 - 15.09.2016</t>
  </si>
  <si>
    <t>Między południem a północą.</t>
  </si>
  <si>
    <t>Wymiana doświadczeń oraz wiedzy know-how z zakresu rozwoju przedsiębiorczości z wykorzystaniem lokalnej kultury, tradycji i zwyczajów na obszarach wiejskich pomiędzy interesariuszami z województwa śląskiego i podlaskiego.</t>
  </si>
  <si>
    <t>Lokalni liderzy wiejscy z terenu województwa śląskiego oraz doradcy rolniczy zajmujący się rozwojem przedsiębiorczości, a także przedstawiciele lokalnych grup działania.</t>
  </si>
  <si>
    <t>01.05.2016 - 15.07.2015</t>
  </si>
  <si>
    <t>3 i 5</t>
  </si>
  <si>
    <t>Ekonomia społeczna od A do Z.</t>
  </si>
  <si>
    <t xml:space="preserve">Zdobycie wiedzy na temat:
- istoty funkcjonowania, form oraz przykładów działających na rynku przedsiębiorstw społecznych,
- możliwości prowadzenia działalności gospodarczej w ramach stowarzyszenia, spółdzielni, fundacji działających na zasadach, które musza spełniać podmioty ekonomii społecznej,
- komunikacji interpersonalnej,
- napisania statutu i przygotowania dokumentów niezbędnych przy rozpoczynaniu działalności podmiotu ekonomii społecznej,
- źródeł finansowania podmiotów ekonomii społecznej.
</t>
  </si>
  <si>
    <t>Doradcy rolni zajmujący się tematyką rozwoju przedsiębiorczości na obszarach wiejskich, członkowie lokalnych stowarzyszeń, lokalnych grup działania, przedstawiciele samorządów subregionu północnego.</t>
  </si>
  <si>
    <t>01.09.2016 - 15.11.2016</t>
  </si>
  <si>
    <t>Dwuletni plan operacyjny KSOW na lata 2016-2017 dla województwa pomorskiego</t>
  </si>
  <si>
    <t>III, IV, VI</t>
  </si>
  <si>
    <t>Urząd Marszałkowski Województwa Pomorskiego</t>
  </si>
  <si>
    <t>Promocja szeroko rozumianego rolnictwa i obszarów wiejskich podczas imprez o charakterze regionalnym, krajowym i międzynarodowym</t>
  </si>
  <si>
    <t>promocja walorów i osiągnięć pomorskiej wsi, pomorskiego rolnictwa oraz ich atrakcyjności pod względem turystycznym i kulturowym; popularyzacja tradycji, obrzędów i zwyczajów ludowych regionu pomorskiego, promocja różnorodności kulinarnej, w tym m.in. produktów lokalnych i tradycyjnych, promocja rozwoju przedsiębiorczości, ekologicznego stylu życia, innowacyjnych działań na rzecz rozwoju obszarów wiejskich</t>
  </si>
  <si>
    <t xml:space="preserve">mieszkańcy województwa, turyści; koła gospodyń wiejskich z województwa pomorskiego, pomorscy twórcy ludowi, producenci lokalnych wyrobów żywnościowych w tym produktów tradycyjnych, przedstawiciele firm gastronomicznych, lokalni przedsiębiorcy </t>
  </si>
  <si>
    <t>1.01.2016-31.12.2016</t>
  </si>
  <si>
    <t>Gdańsk</t>
  </si>
  <si>
    <t>Organizacja przedsięwzięć promujących fundusze unijne, agroturystykę, turystykę wiejską, produkt tradycyjny, lokalny, żywność wysokiej jakości, działania ekologiczne, zdrowy styl życia</t>
  </si>
  <si>
    <t>identyfikacja i szerzenie dobrych praktyk w zakresie wytwarzania lokalnych produktów rolno-spożywczych; identyfikacja i szerzenie dobrych praktyk w zakresie wytwarzania lokalnych produktów rolno-spożywczych; rozpowszechnianie i wymiana wiedzy; zwiększenie zainteresowania produktami lokalnymi/turystyka wiejską/produktami ekologicznymi wśród konsumentów, a co za tym idzie wzrost ich sprzedaży; zachęcanie mieszkańców obszarów wiejskich, zwłaszcza tych o niekorzystnych warunkach gospodarowania, do poszukiwania alternatywnych źródeł dochodu</t>
  </si>
  <si>
    <t>m.in.: beneficjenci funduszy unijnych, rolnicy, właściciele gospodarstw agroturystycznych, producenci żywności tradycyjnej, wysokiej jakości</t>
  </si>
  <si>
    <t xml:space="preserve">Liczba konkursów                        </t>
  </si>
  <si>
    <t>Realizacja badań naukowych dot. Porejestrowego Doświadczalnictwa Odmianowego i Rolniczego</t>
  </si>
  <si>
    <t xml:space="preserve">stworzenie listy zalecanych do uprawy odmian roślin na obszarze województwa, a przez to uzyskanie obiektywnej informacji o wartości gospodarczej odmian roślin uprawnych oraz ich reakcji na warunki siedliskowe i elementy agrotechniki; poprawa efektywności gospodarowania rolników i wzrostu plonu poprzez właściwy dobór odmian do warunków glebowo-klimatycznych województwa pomorskiego; wdrażanie postępu odmianowego do rolnictwa oraz potrzeba dobrej praktyki rolniczej </t>
  </si>
  <si>
    <t>Badania naukowe: Porejestrowe Doświadczalnictwo Odmianowe i Rolnicze</t>
  </si>
  <si>
    <t xml:space="preserve"> rolnicy, instytucje państwowe związane z rolnictwem, przedsiębiorcy zajmujący się branżą rolniczą</t>
  </si>
  <si>
    <t xml:space="preserve">Liczba badań  ewaluacyjnych, analitycznych, ekspertyz, prac rozwojowych                                                   </t>
  </si>
  <si>
    <t>Pomorski Ośrodek Doradztwa Rolniczego w Gdańsku</t>
  </si>
  <si>
    <t>Integracja działań na rzecz rozwoju obszarów wiejskich Pomorza</t>
  </si>
  <si>
    <t>pobudzenie współpracy podmiotów uczestniczących w rozwoju obszarów wiejskich w województwie pomorskim, a tym samym przyśpieszenie proinnowacyjnego rozwoju tych terenów</t>
  </si>
  <si>
    <t>badania fokusowe, publikacja folderów informacyjno-promocyjnych, warsztaty, elektroniczna platforma wymiany informacji i wiedzy</t>
  </si>
  <si>
    <t>przedstawiciele podmiotów uczestniczących w rozwoju obszarów wiejskich województwa pomorskiego, uczelni wyższych, instytucji naukowo-badawczych, rolniczych, małych i średnich przedsiębiorstw, organizacji pozarządowych i jednostek samorządu terytorialnego</t>
  </si>
  <si>
    <t>ul. Trakt Św. Wojciecha 293, 80-001 Gdańsk</t>
  </si>
  <si>
    <t>Liczba wydanych broszur, artykułów, publikacji, itp.</t>
  </si>
  <si>
    <t>Gdańskie Stowarzyszenie Agroturyzmu</t>
  </si>
  <si>
    <t>Jakość i specjalizacja oferty warunkiem rozwoju gospodarstw agroturystycznych oraz rozwoju turystyki wiejskiej województwa pomorskiego</t>
  </si>
  <si>
    <t>podniesienie jakości usług w turystyce wiejskiej; zwiększenie ruchu turystycznego na pomorskiej wsi dzięki efektywnemu i zrównoważonemu wykorzystaniu potencjału turystycznego obszarów wiejskich</t>
  </si>
  <si>
    <t>cykl szkoleń, wyjazd studyjny</t>
  </si>
  <si>
    <t>usługodawcy wiejskiej bazy noclegowej, potencjalni usługodawcy</t>
  </si>
  <si>
    <t>ul. Trakt Św. Wojciecha 293,           80-001 Gdańsk</t>
  </si>
  <si>
    <t>XIII Turniej Kół Gospodyń Wiejskich Województwa Pomorskiego</t>
  </si>
  <si>
    <t>promocja działalności pomorskich kół gospodyń wiejskich</t>
  </si>
  <si>
    <t xml:space="preserve">koła gospodyń wiejskich </t>
  </si>
  <si>
    <t>11.01-02.04.2016</t>
  </si>
  <si>
    <t>Trakt Św. Wojciecha 293, 80-001 Gdańsk</t>
  </si>
  <si>
    <t>Liczba uczestników konkursów</t>
  </si>
  <si>
    <t>I,IV</t>
  </si>
  <si>
    <t>Lokalna Organizacja Turystyczna "Serce Kaszub"</t>
  </si>
  <si>
    <t>Rekreacja i edukacja przyrodnicza na kaszubskiej wsi</t>
  </si>
  <si>
    <t>promocja walorów turystyki wiejskiej powiatu kościerskiego ze szczególnym uwzględnieniem rekreacji i edukacji przyrodniczej oraz lokalnych produktów wytwarzanych na bazie naturalnych składników</t>
  </si>
  <si>
    <t>udział w targach, wydanie publikacji, wystawy tematyczne</t>
  </si>
  <si>
    <t>lokalni mieszkańcy, turyści, właściciele gospodarstw agroturystycznych</t>
  </si>
  <si>
    <t>15.02.2016-30.10.2016</t>
  </si>
  <si>
    <t>ul. Świętojańska 5E, 83-400 Kościerzyna</t>
  </si>
  <si>
    <t>Liczba uczestników  konferencji, spotkań, seminariów</t>
  </si>
  <si>
    <t>Związek Gmin Pomorskich</t>
  </si>
  <si>
    <t>SOS - Społeczna Odpowiedzialność Samorządów</t>
  </si>
  <si>
    <t>wzrost jakości życia mieszkańców gmin wiejskich województwa pomorskiego poprzez ułatwienie dostępu do informacji oraz dostępu do wymiany wiedzy i doświadczeń pomiędzy podmiotami uczestniczącymi w rozwoju obszarów wiejskich</t>
  </si>
  <si>
    <t>cykl seminariów</t>
  </si>
  <si>
    <t>przedstawiciele samorządu terytorialnego mający kluczowe znaczenie w podejmowaniu decyzji na jakość życia mieszkańców województwa pomorskiego</t>
  </si>
  <si>
    <t>Okopowa 21/27, 80-810 Gdańsk</t>
  </si>
  <si>
    <t>Stowarzyszenie "Na rzecz Rozwoju Miasta i Gminy Debrzno"</t>
  </si>
  <si>
    <t>Aktywne sołectwa na start</t>
  </si>
  <si>
    <t>podniesienie wiedzy, umiejętności , motywacji i kompetencji lokalnych liderów  wiejskich w zakresie działań oddolnych w celu poprawy jakości życia mieszkańców wsi</t>
  </si>
  <si>
    <t>lokalni liderzy wiejscy</t>
  </si>
  <si>
    <t>ul. Ogrodowa 26 , 77-310 Debrzno</t>
  </si>
  <si>
    <t>Pomorska Sieć Leader</t>
  </si>
  <si>
    <t>Wyjazd studyjno-szkoleniowy "Dobre praktyki współpracy na rzecz wiejskiego produktu turystycznego na przykładzie województwa małopolskiego"</t>
  </si>
  <si>
    <t xml:space="preserve">zapoznanie z różnymi formami przedsiębiorczości na terenach wiejskich  z uwzględnieniem szlaków tradycji, kultury i zwyczajów, zdrowia, wypoczynku, edukacji, warsztatów rzemieślniczych </t>
  </si>
  <si>
    <t>lokalni liderzy zaangażowani we wdrażanie lokalnych strategii rozwoju</t>
  </si>
  <si>
    <t>01.05.2016- 31.07.2016</t>
  </si>
  <si>
    <t>Liczba wyjazdów/wizyt studyjnych/ wymian eksperckich</t>
  </si>
  <si>
    <t>Krzynia 16, 76-248 Dębnica Kaszubska</t>
  </si>
  <si>
    <t>Liczba uczestników wyjazdów/wizyt studyjnych/ wymian eksperckich</t>
  </si>
  <si>
    <t>Centrum Edukacji i Kultury w Damnicy</t>
  </si>
  <si>
    <t>Słupskie Pokopki 2016</t>
  </si>
  <si>
    <t>promocja wykorzystania produktów rolnych pochodzących od lokalnych producentów</t>
  </si>
  <si>
    <t>producenci rolni, mieszkańcy, turyści</t>
  </si>
  <si>
    <t>02.10.2016</t>
  </si>
  <si>
    <t>ul. Witosa 13,             76-231 Damnica</t>
  </si>
  <si>
    <t>Żuławski Ośrodek Kultury i Sportu w Cedrach Wielkich</t>
  </si>
  <si>
    <t>Organizacja tradycyjnych warsztatów kulinarnych - stworzenie lokalnej bazy żuławskich produktów tradycyjnych jako elementu Listy Produktów Tradycyjnych Województwa Pomorskiego</t>
  </si>
  <si>
    <t xml:space="preserve">identyfikacja lokalnych produktów tradycyjnych </t>
  </si>
  <si>
    <t>prelekcja, warsztaty, wydanie publikacji</t>
  </si>
  <si>
    <t>organizacje pozarządowe, koła gospodyń wiejskich</t>
  </si>
  <si>
    <t>ul. Osadników Wojskowych 41,       83-020 Cedry Wielkie</t>
  </si>
  <si>
    <t>Liczba uczestników szkoleń , warsztatów</t>
  </si>
  <si>
    <t>Liczba wydanych broszur, artykułów, publikacji</t>
  </si>
  <si>
    <t>Konferencja agroturystyczna połączona z konkursem na najlepsze gospodarstwo agroturystyczne</t>
  </si>
  <si>
    <t>aktywizacja mieszkańców wsi na rzecz podejmowania inicjatyw w zakresie rozwoju obszarów wiejskich, w tym kreowania miejsc pracy na terenach wiejskich</t>
  </si>
  <si>
    <t>rolnicy, mieszkańcy województwa pomorskiego - potencjalni zainteresowani rozwojem i organizacją działalności agroturystycznej, członkowie lokalnych stowarzyszeń turystyki wiejskiej</t>
  </si>
  <si>
    <t>09.05.2016 - 28.10.2016</t>
  </si>
  <si>
    <t xml:space="preserve">Liczba konferencji, spotkań, seminariów                                        </t>
  </si>
  <si>
    <t>ul. Trakt Św. Wojciecha 293           80-001 Gdańsk</t>
  </si>
  <si>
    <t>I,II,III</t>
  </si>
  <si>
    <t>Pomorska Wojewódzka Wystawa Zwierząt Hodowlanych - wystawa koni, owiec pokaz królików, gołębi, drobiu handlowego o ozdobnego</t>
  </si>
  <si>
    <t>nabycie wiedzy i umiejętności praktycznych związanych z hodowlą zwierząt, pracami hodowlanymi w gospodarstwie rolnym</t>
  </si>
  <si>
    <t>hodowcy zwierząt, grupy producentów rolnych, przedsiębiorstwa sektora rolnego związanego z hodowlą i żywieniem zwierząt, organizacje branżowe, mieszkańcy obszarów wiejskich</t>
  </si>
  <si>
    <t>Fundacja Bocianie Gniazdo w Runowie</t>
  </si>
  <si>
    <t>I Konwent Sołtysów i Rad Sołeckich Gminy Potęgowo - warsztaty eksperckie, konferencja.</t>
  </si>
  <si>
    <t>zwiększenie wiedzy  i kompetencji przez liderów wiejskich</t>
  </si>
  <si>
    <t>warsztaty, konferencja</t>
  </si>
  <si>
    <t xml:space="preserve">sołtysi, członkowie rad sołeckich </t>
  </si>
  <si>
    <t>Runowo 23, 76-230 Potęgowo</t>
  </si>
  <si>
    <t>Lokalna Grupa Działania Ziemi Człuchowskiej</t>
  </si>
  <si>
    <t>Jarmark Rękodzieła Ziemi Człuchowskiej</t>
  </si>
  <si>
    <t>ocalenie od zapomnienia zanikających zawodów oraz promocja produktów regionalnych (rękodzielniczych oraz spożywczych) i mających korzenie w tradycji regionu Ziemi Człuchowskiej</t>
  </si>
  <si>
    <t>wytwórcy oraz rękodzielnicy z powiatu człuchowskiego</t>
  </si>
  <si>
    <t>ul. Ogrodowa 26 77-310 Debrzno</t>
  </si>
  <si>
    <t>Liczba wykorzystanych innych narzędzi komunikacji dla informacji lub promocji lub upowszechniania dobrych praktyk,np. mediów społecznościowych</t>
  </si>
  <si>
    <t>Gminny Ośrodek Kultury Sportu i Rekreacji w Chmielnie</t>
  </si>
  <si>
    <t>I Festiwal Truskawek Kaszubskich</t>
  </si>
  <si>
    <t xml:space="preserve"> promocja produktów regionalnych i wspólnotowego systemu ochrony żywności wysokiej jakości oraz turystycznych walorów Pojezierza Kaszubskiego, co w efekcie będzie źródłem wsparcia organizacji łańcucha żywnościowego w tym przetwarzania i wprowadzania do obrotu produktu regionalnego "truskawka kaszubska"</t>
  </si>
  <si>
    <t>konferencja , konkurs</t>
  </si>
  <si>
    <t>rolnicy, konsumenci, turyści, odbiorcy bezpośredni (restauratorzy, dystrybutorzy artykułów spożywczych, hurtownicy art.. Spożywczych itp.)</t>
  </si>
  <si>
    <t>ul. Gryfa Pomorskiego 20 83-333 Chmielno</t>
  </si>
  <si>
    <t>I,II,III,IV,V</t>
  </si>
  <si>
    <t>Biuro Doradztwa Rolnośrodowiskowego sp. z o.o.</t>
  </si>
  <si>
    <t>Szkolenie dla młodych rolników w zakresie stosowania środków ochrony roślin sprzętem naziemnym, z wyłączeniem sprzętu montowanego na pojazdach szynowych oraz innego sprzętu stosowanego w kolejnictwie z uwzględnieniem elementów integrowanej ochrony roślin</t>
  </si>
  <si>
    <t>wzrost świadomości i wiedzy oraz jej wymiana związana z racjonalnym gospodarowaniem środkami ochrony roślin w powiązaniu z integrowaną ochroną w gospodarstwach rolnych w całym województwie</t>
  </si>
  <si>
    <t>młodzi rolnicy</t>
  </si>
  <si>
    <t xml:space="preserve">Płocice 7d  83-424 Lipusz </t>
  </si>
  <si>
    <t xml:space="preserve">Liczba szkoleń, warsztatów                                               </t>
  </si>
  <si>
    <t>Gminny Ośrodek Kultury w Morzeszczynie</t>
  </si>
  <si>
    <t>Kociewie na co dzień i od święta - rozwój aktywności społeczności lokalnej i organizacja lokalnej twórczości kulturalnej poprzez przeprowadzenie warsztatów regionalnych, organizację konkursu poezji i prozy kociewskiej dla dzieci i młodzieży oraz przeglądu gadek i skeczy kociewskich pn. "Największa lipa w Lipiej Górze"</t>
  </si>
  <si>
    <t xml:space="preserve">promocja i zachowanie dziedzictwa kulturowego Kociewia </t>
  </si>
  <si>
    <t>warsztaty, impreza plenerowa, wydanie albumu</t>
  </si>
  <si>
    <t>dzieci, młodzież, społeczność lokalna</t>
  </si>
  <si>
    <t xml:space="preserve">Liczba szkoleń, warsztatów         </t>
  </si>
  <si>
    <t>ul. 22 lipca 4,              83-132 Morzeszczyn</t>
  </si>
  <si>
    <t xml:space="preserve"> Liczba wydanych broszur, artykułów, publikacji itp.</t>
  </si>
  <si>
    <t>Gmina Pszczółki</t>
  </si>
  <si>
    <t>III Pszczółkowskie Forum Pszczelarskie</t>
  </si>
  <si>
    <t>zrównoważony rozwój obszarów wiejskich w aspekcie gospodarczym; aktywizacja mieszkańców wsi na rzecz podejmowania włączenia społecznego; identyfikacja, gromadzenie oraz upowszechnianie dobrych praktyk mających wpływ na rozwój obszarów wiejskich; promocja włączenie społecznego; wzrost liczby zainteresowanych stron we wdrażaniu inicjatyw na rzecz Gminy Pszczółki; promocja innowacji w rolnictwie i produkcji żywności</t>
  </si>
  <si>
    <t xml:space="preserve">forum, warsztaty </t>
  </si>
  <si>
    <t>pszczelarze z województwa pomorskiego, mieszkańcy gminy Pszczółki</t>
  </si>
  <si>
    <t>02.01.2016-31.03.2016</t>
  </si>
  <si>
    <t xml:space="preserve">Liczba szkoleń, warsztatów        </t>
  </si>
  <si>
    <t>ul. Pomorska18, 83-032 Pszczółki</t>
  </si>
  <si>
    <t>Muzeum Pomorza Środkowego w Słupsku</t>
  </si>
  <si>
    <t>Gęś pomorska - kulinarne dziedzictwo Pomorza</t>
  </si>
  <si>
    <t>popularyzacja hodowli i spożywania gęsi pomorskiej - jako rasy zachowawczej na dawnym terenie jej występowania czyli Pomorzu</t>
  </si>
  <si>
    <t>warsztaty kulinarne</t>
  </si>
  <si>
    <t>mieszkańcy Pomorza, innych regionów Polski oraz Niemiec</t>
  </si>
  <si>
    <t>02.04.2016 - 30.11.2016</t>
  </si>
  <si>
    <t xml:space="preserve">Liczba szkoleń, warsztatów </t>
  </si>
  <si>
    <t>ul. Dominikańska 5-9 76-200 Słupsk</t>
  </si>
  <si>
    <t xml:space="preserve">Kaszubska Jesień Rolnicza - Wystawa Zwierząt Hodowlanych. Zawody w powożeniu zaprzęgami konnymi. </t>
  </si>
  <si>
    <t xml:space="preserve">wymiana wiedzy pomiędzy podmiotami uczestniczącymi w rozwoju obszarów wiejskich i promocja integracji i współpracy między nimi; nabycie wiedzy i umiejętności praktycznych związanych z hodowlą zwierząt, pracami hodowlanymi w gospodarstwie rolnym </t>
  </si>
  <si>
    <t>rolnicy, hodowcy zwierząt, grupy producentów rolnych, rolnicy prowadzący gospodarstwa agroturystyczne, przedsiębiorcy sektora spożywczego i rolniczego, organizacje branżowe, mieszkańcy</t>
  </si>
  <si>
    <t>01.08.2016- 10.10.2016</t>
  </si>
  <si>
    <t>I,II, III</t>
  </si>
  <si>
    <t>Przetwórstwo i sprzedaż bezpośrednia produktów z gospodarstwa z wykorzystaniem infrastruktury inkubatora kuchennego</t>
  </si>
  <si>
    <t>nabycie wiedzy i umiejętności praktycznych związanych z przetwórstwem produktów rolno-spożywczych pochodzących z gospodarstwa, wymiana wiedzy pomiędzy podmiotami uczestniczącymi w rozwoju obszarów wiejskich oraz promocja integracji i współpracy miedzy nimi</t>
  </si>
  <si>
    <t xml:space="preserve">kurs szkoleniowy </t>
  </si>
  <si>
    <t>rolnicy, grupy producentów rolnych, spółdzielnie kółek rolniczych, przedsiębiorstwa sektora rolnego i spożywczego, organizacje branżowe i międzybranżowe działające na obszarze łańcucha żywnościowego</t>
  </si>
  <si>
    <t>01.02.2016-30.06.2016</t>
  </si>
  <si>
    <t>Wojewódzki Urząd Pracy</t>
  </si>
  <si>
    <t>Sympozjum Wsi Pomorskiej. Obszary wiejskie - kształcenie ustawiczne narzędziem wspierania rozwoju zawodowego i gospodarczego - potrzeby, możliwości, dobre praktyki</t>
  </si>
  <si>
    <t>identyfikacja dobrych praktyk w zakresie aktywizacji niepracujących mieszkańców wsi</t>
  </si>
  <si>
    <t>konferencja, wyjazd studyjny</t>
  </si>
  <si>
    <t>instytucje szkolące, publiczne służby zatrudnienia, przedstawiciele pracodawców oraz  społeczności wiejskich</t>
  </si>
  <si>
    <t xml:space="preserve">01.02 - 30.06.2016 </t>
  </si>
  <si>
    <t xml:space="preserve">Liczba konferencji, spotkań, seminariów                   </t>
  </si>
  <si>
    <t>ul. Podwale Przedmiejskie 30,    80-824 Gdańsk</t>
  </si>
  <si>
    <t>Regionalna Wystawa Zwierząt Hodowlanych w Starym Polu</t>
  </si>
  <si>
    <t xml:space="preserve">prezentacja osiągnięć hodowlanych pomorskich producentów zwierząt </t>
  </si>
  <si>
    <t>rolnicy – producenci zwierząt</t>
  </si>
  <si>
    <t>01.04-20.07.2016</t>
  </si>
  <si>
    <t>I,II,III,V,VI</t>
  </si>
  <si>
    <t>Gospodarstwo ekologiczne - pro środowiskowa forma promocji zrównoważonego rozwoju obszarów wiejskich</t>
  </si>
  <si>
    <t xml:space="preserve">promocja najlepszych rozwiązań w dziedzinie rozwoju rolnictwa ekologicznego </t>
  </si>
  <si>
    <t>konkurs, konferencja</t>
  </si>
  <si>
    <t>rolnicy ekologiczni</t>
  </si>
  <si>
    <t>01.03 - 31.11.2016</t>
  </si>
  <si>
    <t xml:space="preserve">Liczba konkursów              </t>
  </si>
  <si>
    <t>III Wojewódzka Olimpiada Wiedzy o Wiejskim Gospodarstwie Domowym</t>
  </si>
  <si>
    <t>aktywizacja mieszkańców wsi na rzecz podejmowania inicjatyw w zakresie rozwoju obszarów wiejskich, w tym kreowania miejsc pracy na terenach wiejskich poprzez zachęcenie uczestniczek do systematycznego pogłębiania wiedzy z zakresu różnych form przedsiębiorczości na wsi, przestrzegania przepisów bhp w rolnictwie, produktów wysokiej jakości, przetwórstwa i wprowadzania do obrotu produktów rolnych</t>
  </si>
  <si>
    <t>kobiety z obszarów wiejskich województwa pomorskiego</t>
  </si>
  <si>
    <t>11.01.2016 - 11.03.2016</t>
  </si>
  <si>
    <t>Gmina Tuchomie</t>
  </si>
  <si>
    <t>Wsparcie i aktywizacja społeczna seniorów w gminie Tuchomie</t>
  </si>
  <si>
    <t>aktywizacja osób starszych w tym niepełnosprawnych mieszkających na terenie gminy Tuchomie poprzez organizację warsztatów służących włączeniu społecznemu</t>
  </si>
  <si>
    <t>cykl warsztatów</t>
  </si>
  <si>
    <t>seniorzy z gminy Tuchomie</t>
  </si>
  <si>
    <t>01.02.2016-31.12.2016</t>
  </si>
  <si>
    <t>ul. Jana III Sobieskiego 16, 77-133 Tuchomie</t>
  </si>
  <si>
    <t>I,VI</t>
  </si>
  <si>
    <t xml:space="preserve">Organizacja festynu promującego i wspierającego inicjatywy społeczne w ramach zrównoważonego rozwoju obszarów wiejskich pn. Piknik Rodzinny "Skarby Kaszub" - Runowo 2016, podczas finału jeździeckich Mistrzostw Kaszub w dniu 29.05.2016 r. </t>
  </si>
  <si>
    <t>promowanie włączenia społecznego; zwiększenie udziału zainteresowanych stron we wdrażaniu i promowaniu inicjatyw na rzecz rozwoju obszarów wiejskich poprzez ukierunkowanie świadomości społeczeństwa na zrównoważony rozwój obszarów wiejskich pod względem ekonomicznym, przyrodniczym i społecznym</t>
  </si>
  <si>
    <t xml:space="preserve"> festyn</t>
  </si>
  <si>
    <t>ogół społeczeństwa</t>
  </si>
  <si>
    <t>01.03.2016-031.07.2016</t>
  </si>
  <si>
    <t>Fundacja Zdrowe Życie - "Salubiter Vivere"</t>
  </si>
  <si>
    <t>Zdrowe życie - promocja dziedzictwa kulturowego i kulinarnego na terenie subregionu powiślańskiego - w zgodzie z najnowszymi trendami żywieniowymi</t>
  </si>
  <si>
    <t>promocja zdrowego stylu życia, aktywnego wypoczynku i kreowania postaw ekologicznych w nawiązaniu do dziedzictwa kulturowego i kulinarnego na terenie subregionu powiślańskiego</t>
  </si>
  <si>
    <t>publikacja prasowa, seminarium, warsztaty kulinarne</t>
  </si>
  <si>
    <t>mieszkańcy subregionu powiślańskiego</t>
  </si>
  <si>
    <t xml:space="preserve">Liczba konferencji spotkań, seminariów </t>
  </si>
  <si>
    <t>ul. Piękna 2, 82-500 Kwidzyn</t>
  </si>
  <si>
    <t>III,VI</t>
  </si>
  <si>
    <t>Dobre praktyki współpracy na rzecz wiejskiego produktu turystycznego na przykładzie województwa dolnośląskiego</t>
  </si>
  <si>
    <t xml:space="preserve">zapoznanie uczestników z różnymi formami przedsiębiorczości na terenach wiejskich, poznanie innowacyjnych rozwiązań, przedsięwzięć gospodarczych ze szczególnym uwzględnieniem łańcucha żywnościowego na obszarach wiejskich województwa dolnośląskiego </t>
  </si>
  <si>
    <t>rolnicy, przedsiębiorcy, właściciele gospodarstw agroturystycznych, liderzy wiejscy, doradcy</t>
  </si>
  <si>
    <t>01.04.2016-12.06.2016</t>
  </si>
  <si>
    <t>III,IV, VI</t>
  </si>
  <si>
    <t>Stowarzyszenie Lokalna Grupa Działania Kraina Dolnego Powiśla</t>
  </si>
  <si>
    <t>Produkcja i przetwórstwo zdrowej żywności - szansą na aktywizację społeczności poprzez rozwój przedsiębiorczości na terenach wiejskich</t>
  </si>
  <si>
    <t>promocja zrównoważonego rozwoju obszarów wiejskich poprzez aktywizację i rozwój przedsiębiorczości na terenach wiejskich</t>
  </si>
  <si>
    <t>rolnicy , właściciele gospodarstw agroturystycznych, członkinie kół gospodyń wiejskich, członkowie stowarzyszeń, grupy nieformalne, liderzy wiejscy, osoby bezrobotne, osoby niepełnosprawne</t>
  </si>
  <si>
    <t>01.03.2016-30.04.2016</t>
  </si>
  <si>
    <t>ul. Wojska Polskiego 3, 82-440 Dzierzgoń</t>
  </si>
  <si>
    <t>Kółko Rolnicze - Koło Gospodyń Wiejskich w Loryńcu</t>
  </si>
  <si>
    <t>"Kaszubska scheda"</t>
  </si>
  <si>
    <t>uzyskanie równowagi ekonomicznej i społecznej na obszarach wiejskich poprzez promocje zrównoważonego rozwoju tych obszarów</t>
  </si>
  <si>
    <t xml:space="preserve">udział w targach, wyjazd studyjny </t>
  </si>
  <si>
    <t>liderzy społeczni (członkinie kółek rolniczych, przedstawiciele LGD oraz innych stowarzyszeń pozarządowych) działający na terenie powiatu kościerskiego</t>
  </si>
  <si>
    <t>Loryniec 11, 83-406 Wąglikowice</t>
  </si>
  <si>
    <t>II,III</t>
  </si>
  <si>
    <t>Wystawa dziedzictwa kulinarnego wsi i promocji kultury wiejskiej</t>
  </si>
  <si>
    <t>promocja Listy Produktów Tradycyjnych, a przez to promocja produkcji żywności wysokiej jakości, w tym produktów tradycyjnych, regionalnych i rolnictwa ekologicznego</t>
  </si>
  <si>
    <t>wystawa; konferencja</t>
  </si>
  <si>
    <t>producenci żywności, wytwórcy produktów lokalnych, lokalni twórcy i artyści, pozarządowe organizacje z województwa pomorskiego w tym Koła Gospodyń Wiejskich</t>
  </si>
  <si>
    <t>03.10.2016-30.12.2016</t>
  </si>
  <si>
    <t xml:space="preserve">Wojewódzka Olimpiada Młodych Producentów Rolnych </t>
  </si>
  <si>
    <t>promocja najlepszych rozwiązań organizacyjnych i technologicznych dla gospodarstw rolnych, promocja innowacji w rolnictwie, produkcji żywności i leśnictwie</t>
  </si>
  <si>
    <t>młodzi producenci rolni</t>
  </si>
  <si>
    <t>01.11.2016 - 20.12.2016</t>
  </si>
  <si>
    <t>Gmina Stara Kiszewa</t>
  </si>
  <si>
    <t>Organizacja III Festiwalu Kiszewskie Smaki</t>
  </si>
  <si>
    <t>rozwój obszarów wiejskich oraz promocja gminy  Stara Kiszewa poprzez prezentację jej kulinarnego bogactwa i potraw regionalnych, wymianę doświadczeń kulinarnych, pogłębienie wiedzy na temat tradycji lokalnej oraz zwyczajów kulinarnych kultury kaszubskiej i kociewskiej</t>
  </si>
  <si>
    <t>mieszkańcy gminy Stara Kiszewa  oraz całego  Pomorza, turyści</t>
  </si>
  <si>
    <t>01.04.2016-03.07.2016</t>
  </si>
  <si>
    <t>ul. Ogrodowa 1, 83-430 Stara Kiszewa</t>
  </si>
  <si>
    <t>Lokalna Grupa Działania Żuławy i Mierzeja</t>
  </si>
  <si>
    <t xml:space="preserve">Dobre praktyki działań rozwoju kierowanego przez lokalna społeczność w powiecie nowodworskim na tle doświadczeń północnoniemieckich </t>
  </si>
  <si>
    <t>aktywizacja społeczeństwa powiatu nowodworskiego na rzecz podejmowania inicjatyw oraz ułatwienie transferu wiedzy w zakresie rozwoju obszarów wiejskich, w tym transferu doświadczeń niemieckich</t>
  </si>
  <si>
    <t>publikacja książkowa; baza internetowa; wizyta studyjna; konferencja</t>
  </si>
  <si>
    <t>samorządy gminne i powiatowe z terenu Żuław i Delty Wisły, urzędnicy samorządowi ds.. Inwestycji, strategii, rozwoju, członkowie zarządów, wójtowie, burmistrzowie, radni oraz aktywni mieszkańcy powiatu nowodworskiego</t>
  </si>
  <si>
    <t>15.04.2016-30.06.2016</t>
  </si>
  <si>
    <t>ul. Sikorskiego 23, 82-100 Nowy Dwór Gdański</t>
  </si>
  <si>
    <t>Liczba wykorzystanych innych narzędzi komunikacji dla informacji lub promocji lub upowszechniania dobrych praktyk np. mediów społecznościowych</t>
  </si>
  <si>
    <t>Towarzystwo Rozwoju Powiatu Kwidzyńskiego</t>
  </si>
  <si>
    <t>Moja rola w rozwoju obszarów wiejskich</t>
  </si>
  <si>
    <t>upowszechnianie dobrych praktyk, nawyków wśród młodzieży, które będą miały wpływ na rozwój obszarów wiejskich; aktywizacja mieszkańców wsi na rzecz podejmowania inicjatyw w zakresie rozwoju obszarów wiejskich; odtwarzanie , ochrona i wzbogacanie ekosystemów związanych z rolnictwem i leśnictwem</t>
  </si>
  <si>
    <t>uczniowie szkół gimnazjalnych gminy Kwidzyn</t>
  </si>
  <si>
    <t>01.04.2016-31.05.2016</t>
  </si>
  <si>
    <t>Górki 3, 82-500 Kwidzyn</t>
  </si>
  <si>
    <t>I,IV,V,VI</t>
  </si>
  <si>
    <t>Stowarzyszenie Naukowo - Techniczne Inżynierów i Techników Rolnictwa Oddział Słupsk</t>
  </si>
  <si>
    <t>Działamy razem dla zrównoważonego rozwoju obszarów wiejskich</t>
  </si>
  <si>
    <t>ułatwianie wymiany wiedzy pomiędzy organizacjami i liderami uczestniczącymi w rozwoju obszarów wiejskich na terenie powiatu słupskiego oraz wymiana i rozpowszechnienie rezultatów działań na rzecz tego rozwoju</t>
  </si>
  <si>
    <t>cykl szkoleń, wyjazd studyjny, piknik</t>
  </si>
  <si>
    <t>organizacje pozarządowe, osoby fizyczne/grupy nieformalne, którzy są lokalnymi liderami, mieszkańcy powiatu</t>
  </si>
  <si>
    <t>01.04.2016-030.11.2016</t>
  </si>
  <si>
    <t>ul. Zamenhofa 1,76-200 Słupsk</t>
  </si>
  <si>
    <t>Liczba wyjazdów /wizyt studyjnych/wymian eksperckich</t>
  </si>
  <si>
    <t>Polska Wielkanoc - pokaz</t>
  </si>
  <si>
    <t>ochrona  i promocja regionalnego dziedzictwa kulinarnego, pobudzenie aktywności społeczeństwa wiejskiego w zakresie kultywowania tradycji, obyczajów i sztuki ludowej</t>
  </si>
  <si>
    <t>pokaz z tradycyjnych potraw, ciast, palm i pisanek wielkanocnych, przeprowadzenie wykładu nt. tradycji wielkanocnych oraz przedstawienie słowno-muzyczne</t>
  </si>
  <si>
    <t>koła gospodyń wiejskich, lokalne stowarzyszenia, mieszkańcy obszarów wiejskich z województwa pomorskiego</t>
  </si>
  <si>
    <t>01.02.2016- - 20.03.2016</t>
  </si>
  <si>
    <t xml:space="preserve">Liczba konferencji, spotkań, seminariów                    </t>
  </si>
  <si>
    <t>Krajowa Olimpiada Młodych Producentów Rolnych</t>
  </si>
  <si>
    <t>zwiększenie wiedzy i umiejętności zawodowych przez młodych producentów rolnych</t>
  </si>
  <si>
    <t>01.03-20.03.2016</t>
  </si>
  <si>
    <t>Fundacja Powiślańska</t>
  </si>
  <si>
    <t>Festiwal Smaków Powiśla i Żuław - Ryjewo 30-31.07.2016</t>
  </si>
  <si>
    <t>promocja regionalnego dziedzictwa kulturowego i kulinarnego; pobudzenie aktywności społeczeństwa wiejskiego w zakresie kultywowania tradycji i obyczajów, sztuki ludowej i wspólnego biesiadowania</t>
  </si>
  <si>
    <t xml:space="preserve"> festiwal</t>
  </si>
  <si>
    <t>mieszkańcy subregionu powiślańskiego i żuławskiego, organizacje pozarządowe, Koła Gospodyń Wiejskich</t>
  </si>
  <si>
    <t>30.07.2016-31.07.2016</t>
  </si>
  <si>
    <t>Grunwaldzka 42, 82-420 Ryjewo</t>
  </si>
  <si>
    <t>Kaszubski Instytut Rozwoju</t>
  </si>
  <si>
    <t>Spotkanie w Łowiczu - wymiana doświadczeń i tradycji</t>
  </si>
  <si>
    <t xml:space="preserve">wymiana doświadczeń kobiet zamieszkujących tereny wiejskie dwóch regionów Polski - Kaszub i Ziemi Łowickiej. </t>
  </si>
  <si>
    <t>kobiety z terenów wiejskich powiatu kościerskiego oraz kartuskiego</t>
  </si>
  <si>
    <t>01.08.2016 - 30.11.2016</t>
  </si>
  <si>
    <t xml:space="preserve">ul. R. Traugutta 7   83-400 Kościerzyna </t>
  </si>
  <si>
    <t>Smaki Krainy wokół Lublina</t>
  </si>
  <si>
    <t>Warsztaty z zakresu animacji społeczno - kulturalnej</t>
  </si>
  <si>
    <t>Konferencja informacyjno – szkoleniowa: „Wytwarzanie produktów regionalnych jako szansa aktywizacji gospodarstw utrzymujących lokalne rasy zwierząt i promocji zrównoważonego rozwoju obszarów Lubelszczyzny”</t>
  </si>
  <si>
    <t>Wojewódzka Wystawa Koni Zimnokrwistych Tuczna 2016 wskazaniem kierunku rozwoju jako dodatkowe źródło utrzymania.</t>
  </si>
  <si>
    <t>Naturalnie w Krainie Lessowych Wąwozów</t>
  </si>
  <si>
    <t>Na kresowym szlaku smaku</t>
  </si>
  <si>
    <t>Jarmark tkactwa i lnu</t>
  </si>
  <si>
    <t>Jarmark Firlejowski</t>
  </si>
  <si>
    <t>Dwuletni plan operacyjny KSOW na lata 2016-2017 dla województwa lubelskiego</t>
  </si>
  <si>
    <t>Samorząd Województwa Lubelskiego</t>
  </si>
  <si>
    <t>Święto chleba</t>
  </si>
  <si>
    <t>Prowadzenie działań edukacyjnych na rzecz zrównoważonego rozwoju w oparciu o tradycje kulturowe i innowacyjne podejście do rozwoju gospodarczego branży piekarniczej</t>
  </si>
  <si>
    <t>wystawa połączona z kiermaszem</t>
  </si>
  <si>
    <t>mieszkańcy, przedsiębiorcy branży piekarniczej, konsumenci</t>
  </si>
  <si>
    <t>2016 r.</t>
  </si>
  <si>
    <t>Artura Grottgera 4, 20-029 Lublin</t>
  </si>
  <si>
    <t>Kongres sołtysów</t>
  </si>
  <si>
    <t xml:space="preserve">Celem realizacji operacji jest aktywizacja poprzez sołtysów mieszkańców Województwa Lubelskiego w rozwój obszarów wiejskich. Podczas kongresu odbędzie się konferencja oraz przeprowadzone zostaną konkursy z nagrodami dotyczące upowszechniania wiedzy na temat rozwoju obszarów wiejskich. Dodatkowo promowane będą produkty tradycyjne i regionalne podczas przygotowanej degustacji. </t>
  </si>
  <si>
    <t>kongres, konferencja, konkursy z nagrodami, degustacje produktów tradycyjnych przygotowane dla uczestników kongresu</t>
  </si>
  <si>
    <t>Sołtysi, przedstawiciele Samorządów oraz organizacji działających na rzecz rozwoju obszarów wiejskich</t>
  </si>
  <si>
    <t>Kongres organizacji pozarządowych działających na rzecz rozwoju obszarów wiejskich</t>
  </si>
  <si>
    <t>Aktywizacja organizacji pozarządowych Województwa Lubelskiego w rozwój obszarów wiejskich. Podczas kongresu odbędzie się konferencja oraz przeprowadzone zostaną konkursy z nagrodami dotyczące upowszechniania wiedzy na temat obszarów wiejskich połączone z degustacja produktów regionalnych i tradycyjnych</t>
  </si>
  <si>
    <t xml:space="preserve">koła gospodyń wiejskich, ochotnicze straże pożarne </t>
  </si>
  <si>
    <t>Cykl szkoleń dla lokalnych liderów działających na rzecz rozwoju obszarów wiejskich</t>
  </si>
  <si>
    <t>Aktywizacja lokalnej społeczności i informowanie na temat polityki związanej z rozwojem obszarów wiejskich</t>
  </si>
  <si>
    <t>spotkania z lokalnymi liderami</t>
  </si>
  <si>
    <t xml:space="preserve">Organizacja oraz udział w targach, kiermaszach i festynach </t>
  </si>
  <si>
    <t>Angażowanie różnych podmiotów-przedstawicieli sektora przetwórstwa produktów rolnych do promocji produktów na różnego rodzaju targach, kiermaszach i festynach związanych z wyżej wymienioną branżą.</t>
  </si>
  <si>
    <t>organizacja lub udział</t>
  </si>
  <si>
    <t>przetwórcy, konsumenci, grupy producentów, stowarzyszenia, gospodarstwa rolne</t>
  </si>
  <si>
    <t>Lokalna Grupa Działania na Rzecz rozwoju Gmin Powiatu Lubelskiego „Kraina wokół Lublina”</t>
  </si>
  <si>
    <t xml:space="preserve">Zaangażowanie młodych mieszkańców z terenów wiejskich do podejmowania inicjatyw mających na celu rozwój przedsiębiorczości z wykorzystaniem istniejących zasobów kulinarnych. </t>
  </si>
  <si>
    <t>Warsztaty kulinarne, konferencja</t>
  </si>
  <si>
    <t>Osoby młode (13 do 25 lat), przedstawiciele podmiotów ekonomii społecznej</t>
  </si>
  <si>
    <t>01.03.-30.06.2016 r.</t>
  </si>
  <si>
    <t xml:space="preserve">ul. Narutowicza 37/5,    20-016 Lublin </t>
  </si>
  <si>
    <t>powstanie profilu projektu na portalu społecznościowym</t>
  </si>
  <si>
    <t>Gmina Konopnica</t>
  </si>
  <si>
    <t>Nabywanie nowych umiejętności przez mieszkańców gminy Konopnica</t>
  </si>
  <si>
    <t>Aktywizacja mieszkańców wsi wokół projektu z wykorzystaniem potencjału młodzieży i osób starszych oraz wykluczonych społecznie.</t>
  </si>
  <si>
    <t>Dzieci, młodzież, dorośli, seniorzy - mieszkańcy gminy Konopnica</t>
  </si>
  <si>
    <t xml:space="preserve">02.04.-31.12.2016 r. </t>
  </si>
  <si>
    <t xml:space="preserve">Motycz, 21-030 Konopnica </t>
  </si>
  <si>
    <t>liczba uczestników zajęć sportowych</t>
  </si>
  <si>
    <t>1,2,5</t>
  </si>
  <si>
    <t>Gmina Strzyżewice</t>
  </si>
  <si>
    <t>Kapliczki i krzyże przydrożne Gminy Strzyżewice</t>
  </si>
  <si>
    <t xml:space="preserve">Uzyskanie równowagi społecznej na obszarach wiejskich poprzez promocję zrównoważonego rozwoju tych obszarów. </t>
  </si>
  <si>
    <t>Młodzież, dorośli mieszkańcy gminy</t>
  </si>
  <si>
    <t>01.03.-28.11.2016 r.</t>
  </si>
  <si>
    <t>wydanie publikacji w formie papierowej i elektronicznej</t>
  </si>
  <si>
    <t>Strzyżewice 109,     23-107 Strzyżewice</t>
  </si>
  <si>
    <t>Wydanie publikacji oraz zbioru multimedialnego w ramach promocji Gminy Strzyżewice</t>
  </si>
  <si>
    <t xml:space="preserve">Wzbudzenie w mieszkańcach Gminy Strzyżewice chęci do aktywnego działania na rzecz swojego miejsca zamieszkania oraz kształtowanie lokalnego patriotyzmu przy równoczesnym identyfikowaniu się ze swoim środowiskiem lokalnym. </t>
  </si>
  <si>
    <t>Platforma internetowa - panorama gminy, film promocyjny, wirtualny spacer po gminie, publikacja</t>
  </si>
  <si>
    <t>Mieszkańcy Gminy Strzyżewice</t>
  </si>
  <si>
    <t>01.02.-31.12.2016 r.</t>
  </si>
  <si>
    <t xml:space="preserve">wydanie publikacji w formie papierowej                             produkcja filmu promującego </t>
  </si>
  <si>
    <t>Strzyżewice 109,        23-107 Strzyżewice</t>
  </si>
  <si>
    <t>Gmina Bychawa</t>
  </si>
  <si>
    <t>Promocja obszarów wiejskich       w gminie Bychawa poprzez wydanie przewodnika pt. Gmina Bychawa – moje małe centrum świata</t>
  </si>
  <si>
    <t>Uzyskanie równowagi w różnych aspektach - ekonomicznym i społecznym pomiędzy miastem Bychawa a wsiami na terenie gminy Bychawa.</t>
  </si>
  <si>
    <t>Przewodnik</t>
  </si>
  <si>
    <t>Mieszkańcy całego województwa, mieszkańcy wsi w gminie Bychawa</t>
  </si>
  <si>
    <t>01.01.-31.12.2016 r.</t>
  </si>
  <si>
    <t>ul. Partyzantów 1, 23-100 Bychawa</t>
  </si>
  <si>
    <t>Rowerem po terenie Gminy Strzyżewice</t>
  </si>
  <si>
    <t>Rajd rowerowy, warsztaty</t>
  </si>
  <si>
    <t>Dzieci oraz rodzice lub prawni opiekunowie</t>
  </si>
  <si>
    <t>liczba rajdów promujących turystykę wiejską</t>
  </si>
  <si>
    <t>Strzyżewice 109, 23-107 Strzyżewice</t>
  </si>
  <si>
    <t>Stowarzyszenie Rodzin Katolickich</t>
  </si>
  <si>
    <t xml:space="preserve">Aktywizacja mieszkańców z terenów wiejskich do podejmowania inicjatyw służących włączeniu społecznemu w szczególności osób starszych, młodzieży, niepełnosprawnych, mniejszości narodowych i in. </t>
  </si>
  <si>
    <t>Osoby od 18 do 65 lat</t>
  </si>
  <si>
    <t xml:space="preserve">01.03.-30.06.2016 r. </t>
  </si>
  <si>
    <t>Żabia Wola 19 A, 23-107 Strzyżewice</t>
  </si>
  <si>
    <t>2,3,6</t>
  </si>
  <si>
    <t>Uniwersytet Przyrodniczy                      w Lublinie</t>
  </si>
  <si>
    <t>Aktywizacja hodowców zwierząt ras lokalnych na rzecz podejmowania inicjatyw w zakresie wytwarzania produktów regionalnych na bazie surowców pozyskiwanych ze zwierząt ww.ras utrzymywanych w małych gospodarstwach rodzinnych.</t>
  </si>
  <si>
    <t>Konferencja, publikacja</t>
  </si>
  <si>
    <t>Hodowcy zwierząt ras lokalnych (bydła rasy białogrzbietej, świń rasy puławskiej, owiec nizinnych odmiany uhruskiej) z terenów województwa lubelskiego i sąsiadujących terenów</t>
  </si>
  <si>
    <t>18.01-30.09.2016 r.</t>
  </si>
  <si>
    <t xml:space="preserve">Akademicka 13,         20-950 Lublin </t>
  </si>
  <si>
    <t>liczba opracowanych monografii naukowych</t>
  </si>
  <si>
    <t>liczba wydanych materiałów informacyjno-szkoleniowych</t>
  </si>
  <si>
    <t>Stowarzyszenie Lokalna Grupa Działania "Ziemi Chełmskiej"</t>
  </si>
  <si>
    <t>Malowniczy wschód - fascynuje, integruje i... aktywizuje</t>
  </si>
  <si>
    <t>Aktywizacja mieszkańców 56 gmin: Leśniowice, Wojsławice, Dorohusk i Żmudź, w tym 36 osób w wieku 15-24 lata oraz 20 osób starszych powyżej 60 lat.</t>
  </si>
  <si>
    <t>Wyjazdy studyjne, szkolenie, ulotka</t>
  </si>
  <si>
    <t>Mieszkańcy 56 gmin: Leśniowice, Wojsławice, Dorohusk i Żmudź, w tym 36 osób w wieku 15-24 lata oraz 20 osób starszych powyżej 60 lat</t>
  </si>
  <si>
    <t>01.05.-31.07.2016 r.</t>
  </si>
  <si>
    <t xml:space="preserve">ul. 11 Listopada 2, 22-100 Chełm </t>
  </si>
  <si>
    <t>Więcej umiejętności – więcej aktywności</t>
  </si>
  <si>
    <t>Podniesienie wiedzy i umiejętności mieszkańców obszarów wiejskich województwa lubelskiego w zakresie podejmowania działań wpływających na wzrost aktywności społeczności lokalnych, w tym zagrożonych społecznie.</t>
  </si>
  <si>
    <t>Szkolenie, wizyta studyjna, konferencja</t>
  </si>
  <si>
    <t xml:space="preserve">Mieszkańcy obszarów wiejskich województwa lubelskiego </t>
  </si>
  <si>
    <t>01.09.-30.11.2016 r.</t>
  </si>
  <si>
    <t>Gmina Tuczna</t>
  </si>
  <si>
    <t xml:space="preserve">Promowanie innowacji w rolnictwie. </t>
  </si>
  <si>
    <t>Mieszkańcy Gminy Tuczna, osoby zainteresowane  hodowlą koni</t>
  </si>
  <si>
    <t>01.05.-31.10.2016 r.</t>
  </si>
  <si>
    <t>liczba uczestniczących hodowców</t>
  </si>
  <si>
    <t>Tuczna 191 A, 21-523 Tuczna</t>
  </si>
  <si>
    <t>liczba przyznanych pucharów</t>
  </si>
  <si>
    <t>Lokalna Organizacja Turystyczna „Kraina Lessowych Wąwozów”</t>
  </si>
  <si>
    <t>Promocja naturalnych obszarów Krainy Lessowych Wąwozów, jak również promocja zrównoważonego rozwoju obszarów wiejskich Krainy Lessowych Wąwozów– w tym działalności turystycznej i rozwijanej działalności gospodarczej opartej na zasobach środowiska naturalnego.</t>
  </si>
  <si>
    <t>Folder</t>
  </si>
  <si>
    <t>Miłośnicy turystyki na obszarach wiejskich i agroturystyki, turystyki aktywnej, turystyki hobbystycznej, 
rodziny z dziećmi, grupy przyjaciół, dzieci i młodzież  osoby indywidualne</t>
  </si>
  <si>
    <t>01.04-30.10.2016 r.</t>
  </si>
  <si>
    <t>Aleja Kasztanowa 2, 24-150 Nałęczów</t>
  </si>
  <si>
    <t>Lokalna Grupa Działania „Roztocze Tomaszowskie”</t>
  </si>
  <si>
    <t>Angażowanie różnych podmiotów - przedstawicieli sektora publicznego i gospodarczego do współpracy regionalnej       i budowania partnerskich relacji ze społecznością lokalną na terenie 7 LGD.</t>
  </si>
  <si>
    <t>Warsztaty, wyjazdy, konkursy, książka kucharska, publikacja</t>
  </si>
  <si>
    <t>Przedstawiciele KGW, właściciele gastronomii, restauracji oraz gospodarstw agroturystycznych, producenci lokalni, przedstawiciele lokalnych społeczności znający lokalne zasoby związane z tradycyjnymi produktami</t>
  </si>
  <si>
    <t>01.04-30.09.2016 r.</t>
  </si>
  <si>
    <t>opracowanie programu</t>
  </si>
  <si>
    <t>ul. Lwowska 32,     22-600 Tomaszów Lubelski</t>
  </si>
  <si>
    <t>liczba grup uczestników</t>
  </si>
  <si>
    <t>liczba wydanych ulotek</t>
  </si>
  <si>
    <t>Gmina Niedrzwica Duża</t>
  </si>
  <si>
    <t>150 lat rozwoju społeczności, kultury i tradycji gminy Niedrzwica Duża</t>
  </si>
  <si>
    <t>Aktywizacja i integracja mieszkańców Gminy Niedrzwica Duża na rzecz inicjatyw                    w zakresie wielokierunkowego rozwoju gminy, a także promocja i zwiększenie rozwoju gospodarczego, zwiększenie zasięgu informacji o dostępnych usługach i produktach poprzez targi.</t>
  </si>
  <si>
    <t>Targi, film promocyjny, obchody 150 lecia gminy</t>
  </si>
  <si>
    <t>Mieszkańcy gminy Niedrzwica Duża</t>
  </si>
  <si>
    <t>liczba filmów promocyjnych</t>
  </si>
  <si>
    <t>Niedrzwica Duża 30, 24-220 Niedrzwica Duża</t>
  </si>
  <si>
    <t>liczba stoisk targowych</t>
  </si>
  <si>
    <t>liczba grup artystycznych</t>
  </si>
  <si>
    <t>Festiwal promocyjno – edukacyjny w Gminie Krzczonów</t>
  </si>
  <si>
    <t>Kontynuacja przedsięwzięcia jakim jest festiwal promocyjno-edukacyjny.</t>
  </si>
  <si>
    <t xml:space="preserve">Mieszkańcy województwa lubelskiego </t>
  </si>
  <si>
    <t>01.09.-30.10.2016 r.</t>
  </si>
  <si>
    <t>Lokalna Grupa Działania Ziemi Kraśnickiej</t>
  </si>
  <si>
    <t>Kreowanie rozwoju Lubelszczyzny w oparciu  o dobre praktyki krajowe i międzynarodowe</t>
  </si>
  <si>
    <t>Prowadzenie działań edukacyjnych na rzecz zrównoważonego rozwoju w oparciu                o tradycje kulturowe            i innowacyjne podejście do rozwoju przedsiębiorczości na wsi oraz aktywizacji społecznej mieszkańców.</t>
  </si>
  <si>
    <t>Wizyta gości z Węgier, konferencja</t>
  </si>
  <si>
    <t>Mieszkańcy województwa lubelskiego, członkowie LGD Ziemi Kraśnickiej, Węgrzy</t>
  </si>
  <si>
    <t xml:space="preserve">01.04.-31.07.2016 r. </t>
  </si>
  <si>
    <t xml:space="preserve">ul. Jagiellońska 5,     23-200 Kraśnik </t>
  </si>
  <si>
    <t>Gminy Ośrodek Kultury w Kłoczewie</t>
  </si>
  <si>
    <t xml:space="preserve">Zachowanie i promocja dziedzictwa kulturowego jakim jest tradycyjna obróbka lnu i tkactwo poprzez zorganizowanie imprezy plenerowej. </t>
  </si>
  <si>
    <t>Wystawa plenerowa</t>
  </si>
  <si>
    <t>Wszystkie grupy społeczne</t>
  </si>
  <si>
    <t xml:space="preserve">01.04.-29.05.2016 r. </t>
  </si>
  <si>
    <t>liczba wydarzeń plenerowych</t>
  </si>
  <si>
    <t>ul. Klonowa 2,        08-550 Kłoczew</t>
  </si>
  <si>
    <t>Powiat Lubelski</t>
  </si>
  <si>
    <t>Lubelszczyzna miodem płynąca – kultywowanie tradycji pszczelarskich oraz kulturowego dziedzictwa regionu</t>
  </si>
  <si>
    <t>Rozbudzenie wśród młodzieży i mieszkańców obszarów wiejskich zainteresowania pszczelarstwem, a w szczególności popularyzowanie pszczelarstwa i roli pszczół w środowisku naturalnym człowieka wśród dzieci i młodzieży oraz uświadomienie młodzieży znaczenia produktów pszczelich dla zdrowia.</t>
  </si>
  <si>
    <t>Konkurs, warsztaty, wystawa</t>
  </si>
  <si>
    <t>Uczniowie gimnazjów wiejskich województwa lubelskiego</t>
  </si>
  <si>
    <t xml:space="preserve">01.05.-15.07.2016 r. </t>
  </si>
  <si>
    <t xml:space="preserve">ul. Spokojna 9,           20-074 Lublin </t>
  </si>
  <si>
    <t>liczba reportaży telewizyjnych</t>
  </si>
  <si>
    <t>Gmina Zakrzew</t>
  </si>
  <si>
    <t>Promocja walorów turystycznych, kulturalnych           i kulinarnych Gminy Zakrzew</t>
  </si>
  <si>
    <t>Promocja zasobów turystycznych, kulturalnych, kulinarnych oraz krajobrazowych w celu podniesienia atrakcyjności gminy dla turystów oraz poprawy jakości życia mieszkańców i ich integracja.</t>
  </si>
  <si>
    <t xml:space="preserve">Rajd rowerowy, szkolenie, festyn </t>
  </si>
  <si>
    <t>Dzieci, młodzież, dorośli - mieszkańcy gminy Zakrzew, turyści</t>
  </si>
  <si>
    <t xml:space="preserve">01.05.-30.09.2016 r. </t>
  </si>
  <si>
    <t>liczba warsztatów               questing trasy rowerowej festyn</t>
  </si>
  <si>
    <t xml:space="preserve">Zakrzew 26, 23-155 Lublin </t>
  </si>
  <si>
    <t>Gminny Ośrodek Kultury i Sportu w Jastkowie zs. w Dąbrowicy</t>
  </si>
  <si>
    <t>Wspieranie różnorodnych inicjatyw kulturalnych zwiększających obecność kultury w życiu społecznym mieszkańców na terenie gminy.</t>
  </si>
  <si>
    <t xml:space="preserve">Dzieci, młodzież, dorośli, seniorzy </t>
  </si>
  <si>
    <t>01.06.-15.07.2016 r.</t>
  </si>
  <si>
    <t>liczba uczestników</t>
  </si>
  <si>
    <t xml:space="preserve">Dąbrowica 133,     21-008 Jastków </t>
  </si>
  <si>
    <t>Lubelski Ośrodek Doradztwa Rolniczego w Końskowoli</t>
  </si>
  <si>
    <t>X Ekofestyn – promocja zdrowej i bezpiecznej żywności ekologicznej</t>
  </si>
  <si>
    <t>Promocja zdrowej                  i bezpiecznej żywności ekologicznej.</t>
  </si>
  <si>
    <t xml:space="preserve">Ekofestyn </t>
  </si>
  <si>
    <t xml:space="preserve">01.09.-31.10.2016 r. </t>
  </si>
  <si>
    <t>liczba wystawców                 liczba osób</t>
  </si>
  <si>
    <t xml:space="preserve">ul. Pożowska 8,          24-130 Końskowola </t>
  </si>
  <si>
    <t xml:space="preserve">Lubelski Związek Stowarzyszeń Agroturystycznych </t>
  </si>
  <si>
    <t>Opracowanie i wydanie foldera "Produkty turystyki wiejskiej Lubelszczyzny"</t>
  </si>
  <si>
    <t xml:space="preserve">Pobudzenie przedsiębiorczości na wsi oraz ukierunkowanie inwestycji w oparciu             o dostępne środki               w ramach PROW 2014-2020. </t>
  </si>
  <si>
    <t>Odbiorcy oferty turystyki wiejskiej</t>
  </si>
  <si>
    <t xml:space="preserve">01.04.-30.11.2016 r. </t>
  </si>
  <si>
    <t>Aleja Grabowa 2,    24-150 Nałęczów</t>
  </si>
  <si>
    <t>Centralny Ośrodek Badania Odmian Roślin Uprawnych</t>
  </si>
  <si>
    <t>Zarządzanie odmianą – transfer wiedzy warunkiem postępu rolniczego</t>
  </si>
  <si>
    <t xml:space="preserve">Wykorzystanie najnowszej wiedzy               z dziedziny postępu rolniczego, zoptymalizowanie doboru najlepszej do uprawy odmiany w regionie. </t>
  </si>
  <si>
    <t>Prezentacja, folder, wykonanie doświadczeń</t>
  </si>
  <si>
    <t xml:space="preserve">Rolnicy </t>
  </si>
  <si>
    <t xml:space="preserve">01.03.-31.12.2016 r. </t>
  </si>
  <si>
    <t>wzrost plonów oraz przeszkolenie z zarządzania odmianą</t>
  </si>
  <si>
    <t>min 100 gospodarstw</t>
  </si>
  <si>
    <t>Cicibór Duży 80,     21-500 Biała Podlaska</t>
  </si>
  <si>
    <t>Uniwersytet Przyrodniczy w Lublinie</t>
  </si>
  <si>
    <t>Żywność kluczem do zdrowia</t>
  </si>
  <si>
    <t>Upowszechnienie zasad prawidłowego żywienia dla wybranych grup wiekowych na terenach wiejskich, omówienie wpływu nowych technologii na jakość żywności i zdrowie człowieka oraz szkolenie upowszechniające wiedzę na temat profilaktyki i dietoterapii chorób dietozależnych.</t>
  </si>
  <si>
    <t>Szkolenie, warsztaty, monografia</t>
  </si>
  <si>
    <t>Dzieci i osoby w wieku powyżej 60 lat</t>
  </si>
  <si>
    <t xml:space="preserve">01.02.-30.11.2016 r. </t>
  </si>
  <si>
    <t>liczba uczestników szkoleń -</t>
  </si>
  <si>
    <t>min 700 os. Max 1400 os.</t>
  </si>
  <si>
    <t xml:space="preserve">ul. Akademicka 13, 20-950 Lublin </t>
  </si>
  <si>
    <t>Związek Młodzieży Wiejskiej Zarząd Wojewódzki w Lublinie</t>
  </si>
  <si>
    <t>Społeczny Lider Obszarów Wiejskich Lubelszczyzny</t>
  </si>
  <si>
    <t>Aktywizacja 450 osób z Lubelszczyzny i zapoznanie ich z możliwościami realizacji inicjatyw na rzecz rozwoju obszarów wiejskich przez lokalne społeczności.</t>
  </si>
  <si>
    <t>Kampania informacyjna, szkolenia</t>
  </si>
  <si>
    <t>Młodzież do 35 roku życia</t>
  </si>
  <si>
    <t xml:space="preserve">01.03.-30.11.2016 r. </t>
  </si>
  <si>
    <t>liczba szkoleń-30 przeszkolenie - 450 os.</t>
  </si>
  <si>
    <t xml:space="preserve">ul. Karłowicza 4/302, 20-027 Lublin </t>
  </si>
  <si>
    <t>Warsztaty „Agroturystyka w        gminie Bychawa? Naturalnie!”</t>
  </si>
  <si>
    <t xml:space="preserve">Podniesienie wiedzy            i umiejętności mieszkańców dotyczących zagadnień prawnych i praktycznych  w podejmowaniu działalności agroturystycznej, zakładanie stron internetowych promujących gospodarstwa agroturystyczne oraz tworzenie produktów lokalnych. </t>
  </si>
  <si>
    <t xml:space="preserve">Warsztaty </t>
  </si>
  <si>
    <t>Rolnicy, organizacje zrzeszające gospodarstwa agroturystyczne, urzędników JST służących doradztwem w gminach</t>
  </si>
  <si>
    <t>01.05.-30.07.2016 r.</t>
  </si>
  <si>
    <t>liczba warsztatów-1 szt przeszkolenie -100</t>
  </si>
  <si>
    <t>Gmina Jabłonna</t>
  </si>
  <si>
    <t>Naturalna Gmina - promocja walorów turystycznych i mieszalniczych Gminy Jabłonna</t>
  </si>
  <si>
    <t>Promowanie zrównoważonego rozwoju gminy Jabłonna.</t>
  </si>
  <si>
    <t>System Identyfikacji Wizualnej Gminy Jabłonna, folder, spoty, festyny</t>
  </si>
  <si>
    <t>Mieszkańcy gminy Jabłonna, lokalni przedsiębiorcy, turyści</t>
  </si>
  <si>
    <t>01.04.-31.12.2016 r.</t>
  </si>
  <si>
    <t>liczba festynów - 7                 liczba osób konferencji - 100 system identyfikacji i wizualizacji - 1                liczba osób festynów -1500 liczba osób korzystających ze szlaków rowerowych - 1000</t>
  </si>
  <si>
    <t>Jabłonna Majątek 22, 23-114 Jabłonna</t>
  </si>
  <si>
    <t xml:space="preserve">Cech Rzemiosł Spożywczych </t>
  </si>
  <si>
    <t xml:space="preserve">Lubelska Akademia Produktu Regionalnego </t>
  </si>
  <si>
    <t>Aktywizacja mieszkańców wsi na rzecz podejmowania inicjatyw służących włączeniu społecznemu, w szczególności osób starszych, młodzieży, niepełnosprawnych i in.</t>
  </si>
  <si>
    <t>Mieszkańcy terenów wiejskich</t>
  </si>
  <si>
    <t>01.02.-30.09.2017 r.</t>
  </si>
  <si>
    <t>wydane certyfikaty -120                              egzaminy czeladnicze - 10                 wydanie folderu -500              liczba uczestników konferencji-100</t>
  </si>
  <si>
    <t xml:space="preserve">ul. Rynek 2, 20-111 Lublin </t>
  </si>
  <si>
    <t>Lubelskie w garnku - spotkania mentorskie</t>
  </si>
  <si>
    <t>Ułatwianie wymiany wiedzy pomiędzy podmiotami uczestniczącymi w rozwoju obszarów wiejskich oraz wymiana                            i rozpowszechnianie rezultatów działań na rzecz tego rozwoju.</t>
  </si>
  <si>
    <t xml:space="preserve">Szkolenie, warsztaty, publikacja, konferencja </t>
  </si>
  <si>
    <t>Twórcy ludowi, osoby z terenów wiejskich</t>
  </si>
  <si>
    <t>01.02.-30.09.2017</t>
  </si>
  <si>
    <t>wydane certyfikaty -20                               egzaminy czeladnicze - 20 certyfikaty ukończenia warsztatów -120                  wydanie folderu -1000 liczba uczestników konferencji-100</t>
  </si>
  <si>
    <t>Aktywizacja rolników Lubelszczyzny w kierunku zespołowych form gospodarowania – wyjazd studyjny do Grup Producentów Rolnych</t>
  </si>
  <si>
    <t>Zapoznanie producentów rolnych          z praktycznymi aspektami funkcjonowania grup producenckich.</t>
  </si>
  <si>
    <t>Rolnicy, członkowie grup producenckich, zrzeszeń oraz pracowników instytucji działających na rzecz rozwoju obszarów wiejskich</t>
  </si>
  <si>
    <t>01.04.-30.06.2016 r.</t>
  </si>
  <si>
    <t>liczba uczestników-50           liczba materiałów szkoleniowych-50</t>
  </si>
  <si>
    <t xml:space="preserve">ul. Pożowska 8, 24-130 Końskowola </t>
  </si>
  <si>
    <t>Stowarzyszenie na Rzecz Rozwoju Gminy Fajsławice</t>
  </si>
  <si>
    <t>Folder "Na zielarskim szlaku"</t>
  </si>
  <si>
    <t>Podniesienie świadomości społeczeństwa, spojrzenie na  zalety ziół, poszerzenie wiedzy na temat ich właściwego stosowania.</t>
  </si>
  <si>
    <t>Mieszkańcy województwa i kraju</t>
  </si>
  <si>
    <t>01.02.-30.05.2016 r.</t>
  </si>
  <si>
    <t>w tabeli 2.10 brak policzalnych wskaźników</t>
  </si>
  <si>
    <t>Fajsławice 106. 21-060 Fajsławice</t>
  </si>
  <si>
    <t>I, III, IV</t>
  </si>
  <si>
    <t>Stowarzyszenie „EkoLubelszczyzna”</t>
  </si>
  <si>
    <t>Udział w Międzynarodowych Targach Produktów i Żywności Wysokiej Jakości EKOGALA w Rzeszowie</t>
  </si>
  <si>
    <t>Prezentacja osiągnięć oraz promocja oferty rolników ekologicznych z Lubelszczyzny i współpracujących z nimi przetwórców na rynku międzynarodowym, poznanie najnowszych rozwiązań organizacyjnych i technicznych, metod produkcji, uprawy roślin i hodowli zwierząt prowadzonych według zasad rolnictwa ekologicznego.</t>
  </si>
  <si>
    <t>Ekspozycja na targach</t>
  </si>
  <si>
    <t>Rolnicy, producenci produktów ekologicznych</t>
  </si>
  <si>
    <t>10.05.-10.06.2016 r.</t>
  </si>
  <si>
    <t>liczba uczestników wyjazdów-4                                    liczba gości odwiedzajacych-300                                        ilość materiałów rozdysponowanych - 200 nawiązanie kontaktów biznesowych- 10                       liczba imprez o charakterze edukacyjnym-3</t>
  </si>
  <si>
    <t xml:space="preserve">Bursaki 12, 20-150 Lublin </t>
  </si>
  <si>
    <t>Stowarzyszenie EkoLubelszczyzna</t>
  </si>
  <si>
    <t>Organizacja i udział w targach i wystawach tematycznych na rzecz prezentacji osiągnięć        i promocji polskiej wsi w kraju i za granicą. Udział w IX targach NATURA FOOD w Łodzi</t>
  </si>
  <si>
    <t>Prezentacja osiągnięć oraz promocja oferty rolników ekologicznych  z Lubelszczyzny i współpracujących z nimi przetwórców na rynku międzynarodowym, poznanie najnowszych rozwiązań organizacyjnych  i technicznych, metod produkcji, uprawy roślin i hodowli zwierząt prowadzonych wg zasad rolnictwa ekologicznego.</t>
  </si>
  <si>
    <t>Rolnicy i producenci produktów ekologicznych</t>
  </si>
  <si>
    <t>15.09.-15.10.2016 r.</t>
  </si>
  <si>
    <t>Organizacja i udział w targach i wystawach tematycznych na rzecz prezentacji osiągnięć i promocji polskiej wsi w kraju i za granicą. Udział w Międzynarodowych Targach Żywności Ekologicznej BIOFACH w Norymberdze</t>
  </si>
  <si>
    <t>20.01.-20.02.2016 r.</t>
  </si>
  <si>
    <t>liczba uczestników wyjazdów-4                                    liczba gości odwiedzajacych-1000                                        ilość materiałów rozdysponowanych - 300 nawiązanie kontaktów biznesowych- 10                       liczba imprez o charakterze edukacyjnym-3</t>
  </si>
  <si>
    <t>W grupie siła – możliwości wsparcia grup producentów rolnych</t>
  </si>
  <si>
    <t>Promowanie profesjonalnej współpracy i realizacji przez rolników wspólnych inwestycji poprzez zrzeszenie się producentów rolnych w grupy producenckie, tworzenie wspólnych struktur handlowych oraz powiązań organizacyjnych.</t>
  </si>
  <si>
    <t xml:space="preserve">Konferencje </t>
  </si>
  <si>
    <t xml:space="preserve">Producenci rolni </t>
  </si>
  <si>
    <t>04.04.-30.06.2016 r.</t>
  </si>
  <si>
    <t>liczba uczestników-210            liczba materiałów szkoleniowych-210</t>
  </si>
  <si>
    <t>IX edycja Konkursu na Najlepsze Gospodarstwo Ekologiczne – etap wojewódzki</t>
  </si>
  <si>
    <t xml:space="preserve">Identyfikacja i szerzenie dobrych praktyk, a także rozpowszechnienie wiedzy w zakresie rolnictwa ekologicznego. </t>
  </si>
  <si>
    <t>04.04.-30.11.2016 r.</t>
  </si>
  <si>
    <t xml:space="preserve">ul. Dożowska 8, 24-130 Końskowola </t>
  </si>
  <si>
    <t>Dwudniowy Festiwal kulinarny - smaki Polski Wschodniej, spotkania smaków</t>
  </si>
  <si>
    <t>Promocja tradycji kulinarnej poprzez współpracę naszego regionu z województwem podkarpackim                   i podlaskim.</t>
  </si>
  <si>
    <t>Vent, warsztaty</t>
  </si>
  <si>
    <t>Społeczności lokalne, mieszkańcy Lublina, rolnicy, producenci zdrowej żywności z trzech regionów, produktu tradycyjnego  i lokalnego, turyści, dzieci, młodzież, regionaliści, rzemieślnicy, twórcy ludowi</t>
  </si>
  <si>
    <t>01.03.-30.09.2016 r.</t>
  </si>
  <si>
    <t>Gminny Ośrodek Kultury i Sportu w Jastkowie AZS. w Dąbrowicy</t>
  </si>
  <si>
    <t>Promocja dziedzictwa kulturowego przez Zespół Pieśni i Tańca "Dąbrowica"</t>
  </si>
  <si>
    <t>Promocja dziedzictwa kulturowego poprzez koncerty rodzimego zespołu folklorystycznego.</t>
  </si>
  <si>
    <t>Wyjazd na festiwal, festyn rodzinny, dożynki gminne</t>
  </si>
  <si>
    <t>Młodzież, dorośli, seniorzy</t>
  </si>
  <si>
    <t>01.05.-15.09.2016 r.</t>
  </si>
  <si>
    <t>liczba odbiorców - 5000             liczba koncertów - 3</t>
  </si>
  <si>
    <t xml:space="preserve">Dąbrowica 133, 21-008 Jastków </t>
  </si>
  <si>
    <t>Targi Vege Fruit Expo</t>
  </si>
  <si>
    <t xml:space="preserve">Publikacja na temat produktów regionalnych - wznowienie III edycja </t>
  </si>
  <si>
    <t>Przed zmianą</t>
  </si>
  <si>
    <t>Po zmianie</t>
  </si>
  <si>
    <t>Forum Lokalnych Grup Działania</t>
  </si>
  <si>
    <t>Wyjazd studyjny LGD – inkubatory kuchenne w praktyce</t>
  </si>
  <si>
    <t>Debata „Przetwórstwo surowców z własnego gospodarstwa na 2% podatku”</t>
  </si>
  <si>
    <t>Analiza i ocena strony produkty.wrotapodlasia.pl jako narzędzia gromadzenia i upowszechniania dobrych praktyk</t>
  </si>
  <si>
    <t>Olimpiada wiedzy o obszarach wiejskich (organizacja finału wojewódzkiego oraz udział laureatów w finale ogólnopolskim)</t>
  </si>
  <si>
    <t xml:space="preserve">Sieciowanie współpracy przedsiębiorców i usługodawców z województwa podlaskiego poprzez inicjowanie powstania „Podlaskiego Szlaku Kulinarnego” </t>
  </si>
  <si>
    <t>Festyn sportowo – rekreacyjny i piknik rolniczy „Powitanie Lata u Ossolińskich”</t>
  </si>
  <si>
    <t>Rozwój północno-wschodniej Polski na rynku wołowiny – konferencja</t>
  </si>
  <si>
    <t>Produkty tradycyjne i lokalne szansą na zrównoważony rozwój obszarów wiejskich</t>
  </si>
  <si>
    <t>Piknik pn.: „Jagnięcina podlaska – walory smakowe i zdrowotne”</t>
  </si>
  <si>
    <t>Promocja dziedzictwa kulturowego i kulinarnego – „Spotkanie Kultur Pogranicza”</t>
  </si>
  <si>
    <t>Sieciowanie podmiotów prowadzących działalność przetwórczą i gastronomiczną z wykorzystaniem lokalnych produktów spożywczych poprzez utworzenie „Podlaskiego Szlaku Kulinarnego”</t>
  </si>
  <si>
    <t>XIII Święto Sera w Korycinie</t>
  </si>
  <si>
    <t>Szkolenie i warsztaty terenowe nt. Innowacyjnych rozwiązań w zakresie produktów przetworzonych metodami tradycyjnymi (sery podpuszczkowe, mięso, wędliny).</t>
  </si>
  <si>
    <t>Etno - design – Dochodowa tradycja</t>
  </si>
  <si>
    <t>Cykl działań: „Tradycja i nowoczesność- Rola aktywności kobiet w zrównoważonym rozwoju obszarów wiejskich oraz w tworzeniu i kultywowaniu kultury i tradycji”</t>
  </si>
  <si>
    <t xml:space="preserve">Młodzi nadzieją podlaskiego rolnictwa – czyli dlaczego warto zostać na wsi – konkurs na najciekawszy artykuł </t>
  </si>
  <si>
    <t xml:space="preserve">Turniej Wsi Monieckich </t>
  </si>
  <si>
    <t>Ekoturystyka przyszłością województwa podlaskiego - II Podlaska Konferencja Ekoturystyczna wraz ze specjalistycznymi warsztatami szkoleniowymi.</t>
  </si>
  <si>
    <t>Dwuletni plan operacyjny KSOW na lata 2016-2017 dla województwa podlaskiego</t>
  </si>
  <si>
    <t>Urząd Marszałkowski Województwa Podlaskiego</t>
  </si>
  <si>
    <t>Podniesienie jakości wdrażania programu LEADER w województwie podlaskim</t>
  </si>
  <si>
    <t>Warsztaty/seminarium</t>
  </si>
  <si>
    <t>1.04.2016-30.11.2016</t>
  </si>
  <si>
    <t>Białystok</t>
  </si>
  <si>
    <t>1.04.2016-30.11.2017</t>
  </si>
  <si>
    <t>Wyjazd studyjny: jak to jest z tym drobnym przetwórstwem w Europie? Upowszechnianie dobrych praktyk.</t>
  </si>
  <si>
    <t>ułatwienie i skoordynowanie procesu przygotowywania inwestycji PROW w zakresie drobnego przetwórstwa spożywczego (w zakresie produktów niezwierzęcych).</t>
  </si>
  <si>
    <t>Inspektorzy Sanepidu</t>
  </si>
  <si>
    <t>1.02.2016-30.11.2018</t>
  </si>
  <si>
    <t>ok. 21</t>
  </si>
  <si>
    <t>Rozwój przedsiębiorczości opartej o przetwórstwo i sprzedaż płodów rolnych z własnego gospodarstwa.</t>
  </si>
  <si>
    <t>Debata</t>
  </si>
  <si>
    <t>Rolnicy, przetwórcy, ogół społeczeństwa</t>
  </si>
  <si>
    <t>1.04.2016-30.11.2019</t>
  </si>
  <si>
    <t>Usprawnienie strony produkty.wrotapodlasia.pl jako narzędzia wspierającego krótki łańcuch dystrybucji oraz gromadzenia i upowszechniania dobrych praktyk</t>
  </si>
  <si>
    <t>Narzędzie internetowe</t>
  </si>
  <si>
    <t>liczba narzędzi informacyjno-promocyjnych</t>
  </si>
  <si>
    <t>Olimpiada Aktywności Wiejskiej - III edycja (etap 1/2)</t>
  </si>
  <si>
    <t>Zwiększenie zaangażowania mieszkańców obszarów wiejskich w rozwój lokalny</t>
  </si>
  <si>
    <t>Organizacje wiejskie</t>
  </si>
  <si>
    <t>1.02.2016-30.11.2019</t>
  </si>
  <si>
    <t>liczba animatorów</t>
  </si>
  <si>
    <t>liczba laureatów konkursu</t>
  </si>
  <si>
    <t xml:space="preserve">I </t>
  </si>
  <si>
    <t>Zwiększenie zaangażowania młodzieży wiejskiej w nurt polityki rozwoju obszarów wiejskich.</t>
  </si>
  <si>
    <t>Młodzież wiejska</t>
  </si>
  <si>
    <t xml:space="preserve">Udział ze stoiskiem informacyjno – promocyjnym 
w Targach „Smaki Regionów” w Poznaniu
</t>
  </si>
  <si>
    <t>Rozwój przetwórstwa płodów rolnych w oparciu o potencjał endemiczny regionu</t>
  </si>
  <si>
    <t>Stoisko informacyjno-promocyjne</t>
  </si>
  <si>
    <t>Ogół mieszkańców</t>
  </si>
  <si>
    <t>23.09.2016-27.09.2016</t>
  </si>
  <si>
    <t>liczba stoisk</t>
  </si>
  <si>
    <t>Wzmocnienie samoorganizacji producentów żywności wysokiej jakości w województwie podlaskim</t>
  </si>
  <si>
    <t>Seminaria</t>
  </si>
  <si>
    <t xml:space="preserve">liczba uczestników konferencji, spotkań, seminariów            </t>
  </si>
  <si>
    <t>Zespół Szkół Centrum Kształcenia Rolniczego im. Krzysztofa Kluka w Rudce</t>
  </si>
  <si>
    <t>Promowanie regionalnych produktów żywnościowych, lokalnych twórców i artystów, a także poznanie wykorzystywanych w nowoczesnym rolnictwie rozwiązań organizacyjnych i technicznych, metod produkcji, uprawy roślin i hodowli zwierząt.</t>
  </si>
  <si>
    <t>Edukacyjny piknik rolniczy</t>
  </si>
  <si>
    <t>mieszkańcy Gminy Rudka oraz ościennych gmin, uczniów szkoły i ich rodziców zainteresowanych problematyką rolną, produkcją i przetwórstwem żywności</t>
  </si>
  <si>
    <t>12.06.2016</t>
  </si>
  <si>
    <t>Rudka</t>
  </si>
  <si>
    <t>Podlaska Izba Rolnicza</t>
  </si>
  <si>
    <t xml:space="preserve">* zgromadzenie w jednym miejscu producentów i przetwórców rolnych zainteresowanych rozwojem dzielności w kierunku produkcji wysokiej jakości wołowiny.
* poszukiwanie sposobów na zwiększenie popytu polskiej wołowiny na rynku krajowym, unijnym i w krajach trzecich
* wymiany wiedzy i doświadczeń pomiędzy podmiotami związanymi z rynkiem wołowiny na wszystkich szczeblach jej produkcji.
* stworzeniem nowej marki wysokiej jakości wołowiny, której walory będą doceniane w kraju oraz za granicą.
* upowszechnienie wiedzy na temat systemów jakości
* upowszechnienie wiedzy na temat czynników wpływających na podniesienie wydajności produkcji i zmniejszenia zużycia zasobów w produkcji wysokiej jakości wołowiny
</t>
  </si>
  <si>
    <t>Producenci i przetwórcy rolni – zainteresowani produkcją wołowiny, przedstawiciele samorządów rolniczych, stowarzyszeń, zrzeszeń, organizacji rolniczych.</t>
  </si>
  <si>
    <t>1.02.2016-31.10.2016</t>
  </si>
  <si>
    <t>Starostwo Powiatowe w Mońkach</t>
  </si>
  <si>
    <t>Rozwój i promocja lokalnych producentów tradycyjnej żywności i wytwórców oraz budowanie trwałych powiązań integracyjnych pomiędzy wytwórcami, producentami a konsumentami.</t>
  </si>
  <si>
    <t>Jarmark, folder, baza internetowa</t>
  </si>
  <si>
    <t xml:space="preserve">Operacja oraz poszczególne jej działania adresowane są w szczególności do uczestników łańcucha żywnościowego tj:
1. producentów rolnych
2. sektora przetwórstwa
3. producentów i wytwórców tradycyjnych produktów żywnościowych
4. odbiorców - mieszkańcy obszarów wiejskich z Powiatu Monieckiego oraz całego Województwa Podlaskiego.
</t>
  </si>
  <si>
    <t>Mońki</t>
  </si>
  <si>
    <t xml:space="preserve">Liczba konkursów </t>
  </si>
  <si>
    <t>liczba plakatów/folderów</t>
  </si>
  <si>
    <t>Małe gospodarstwa rodzinne siłą podlaskiej wsi - program</t>
  </si>
  <si>
    <t>Stworzenie programu promującego podlaską wieś, 
pokazanie szerszemu gronu możliwości jakie stwarza praca na wsi, pokazanie korzyści z łączenia się mniejszych gospodarstw  grupy producenckie; zmiana postrzegania pracy na wsi poprzez dotarcie do ludzi spoza środowiska rolniczego i pokazania, jak bardzo rolnictwo zmieniło się; pobudzenie przedsiębiorczości wśród mieszkańców wsi.</t>
  </si>
  <si>
    <t xml:space="preserve">Audycja </t>
  </si>
  <si>
    <t xml:space="preserve">Rolnicy i osoby spoza środowiska rolniczego </t>
  </si>
  <si>
    <t>Porosły</t>
  </si>
  <si>
    <t>Regionalny Związek Hodowców Owiec i Kóz w Białymstoku</t>
  </si>
  <si>
    <t>Zwiększenie samoorganizacji hodowców jagnięciny w województwie podlaskim</t>
  </si>
  <si>
    <t>hodowcy owiec, ogół społeczeństwa</t>
  </si>
  <si>
    <t>1.07.2016-30.09.2016</t>
  </si>
  <si>
    <t>Gmina Sokółka</t>
  </si>
  <si>
    <t xml:space="preserve">Wspieranie działalności i aktywizację społeczności lokalnej poprzez pielęgnowanie dziedzictwa kulturowego i kulinarnego naszego regionu. </t>
  </si>
  <si>
    <t>Przedsięwzięcie plenerowe</t>
  </si>
  <si>
    <t>1.06.2016-30.06.2016</t>
  </si>
  <si>
    <t>Sokółka</t>
  </si>
  <si>
    <t>liczba zespołów ludowych</t>
  </si>
  <si>
    <t>Alicja Wasilewska</t>
  </si>
  <si>
    <t>Dzień Anioła w Suwalskim Przytulisku</t>
  </si>
  <si>
    <t>Promowanie włączenia społecznego, zmniejszania ubóstwa oraz rozwoju gospodarczego na obszarach wiejskich.</t>
  </si>
  <si>
    <t>Plener rękodzielniczy</t>
  </si>
  <si>
    <t>Młode pokolenie i osoby starsze ze wsi Węgielnia oraz okolic</t>
  </si>
  <si>
    <t>1.09.2016-25.09.2016</t>
  </si>
  <si>
    <t>Węgielnia</t>
  </si>
  <si>
    <t>Podlaski Ośrodek Doradztwa Rolniczego w Szepietowie</t>
  </si>
  <si>
    <t>Celem operacji jest wsparcie funkcjonowania lokalnych podmiotów funkcjonujących w branży przetwórczej i gastronomicznej w województwie podlaskim.</t>
  </si>
  <si>
    <t>Konferencja oraz wydarzenie plenerowa.</t>
  </si>
  <si>
    <t>Lokalni producenci wyrobów spożywczych  oraz podmioty prowadzące małą gastronomię w oparciu o lokalne produkty z wykorzystaniem podlaskiej tradycji kulinarnej.</t>
  </si>
  <si>
    <t>01.04.2016 - 30.09.2016</t>
  </si>
  <si>
    <t>Szepietowo</t>
  </si>
  <si>
    <t xml:space="preserve">Gminny Ośrodek Kultury, Sportu i Turystyki </t>
  </si>
  <si>
    <t xml:space="preserve">* promowanie produktów regionalnych, m.in. sera korycińskiego wytwarzanego w tradycyjny sposób,
* wprowadzanie do obrotu produktów rolnych, przetworzonych w ramach rozwoju łańcucha żywnościowego 
</t>
  </si>
  <si>
    <t>Wydarzenie plenerowe</t>
  </si>
  <si>
    <t>2.05.2016-14.09.2016</t>
  </si>
  <si>
    <t>Korycin</t>
  </si>
  <si>
    <t>Powiat Białostocki</t>
  </si>
  <si>
    <t>"Natura na talerzu - II Kiermasz Zdrowej Żywności</t>
  </si>
  <si>
    <t>Rozwój i promocja lokalnych producentów, usług i produktów lokalnych, popularyzacja kuchni lokalnej oraz wymiana doświadczeń</t>
  </si>
  <si>
    <t xml:space="preserve">liczba plakatów, ulotek i zaproszeń,                                                         </t>
  </si>
  <si>
    <t xml:space="preserve">Upowszechnianie innowacyjnych rozwiązań i dobrych praktyk poprzez umożliwienie ostatecznym odbiorcom praktycznego zapoznania się z nowymi przepisami wchodzącymi w życie oraz rozwiązaniami w przetwórstwie rolno-spożywczym.  
Poprzez projekt nastąpi aktywizacja potencjalnych partnerów grupy operacyjnej na rzecz podejmowania inicjatyw w zakresie rozwoju małego przetwórstwa w celu osiągnięcia celów , a co za tym idzie wsparcie współpracy międzysektorowej i powstawania nowych miejsc pracy. </t>
  </si>
  <si>
    <t>Szkolenie oraz warsztaty</t>
  </si>
  <si>
    <t xml:space="preserve">Przedsiębiorcy, rolnicy, mali przetwórcy planujący rozpoczęcie działalności w tej dziedzinie, mieszkańcy obszarów wiejskich, doradcy rolni </t>
  </si>
  <si>
    <t>10.09.2016 - 30.10.2016</t>
  </si>
  <si>
    <t>Stowarzyszenie Kraina Puszczańskich Tradycji</t>
  </si>
  <si>
    <t>Kraina Puszczańskich Tradycji – nowa inicjatywa społeczna na obszarze wiejskim gminy Czarna Białostocka</t>
  </si>
  <si>
    <t>Promowanie inicjatyw społecznych podejmowanych na obszarach wiejskich gminy Czarna Białostocka poprzez przetestowanie i sprawdzenie oferty edukacyjnej nowopowstałej wsi tematycznej Kraina Puszczańskich Tradycji</t>
  </si>
  <si>
    <t>Prezentacje rękodzieła ludowego</t>
  </si>
  <si>
    <t>Uczniowie i nauczyciele</t>
  </si>
  <si>
    <t>Czarna Białostocka</t>
  </si>
  <si>
    <t>Wojewódzki Ośrodek Animacji Kultury w Białymstoku</t>
  </si>
  <si>
    <t>Podniesienie jakości, poziomu życia rodzin poprzez dodatkowe źródło zarobkowania; Ochrona i zachowanie dziedzictwa kulturowego, poprzez promowanie tradycyjnych wzorów ludowych.</t>
  </si>
  <si>
    <t>Organizacja warsztatów</t>
  </si>
  <si>
    <t>Osoby wyrażające chęć podjęcia działalności gospodarczej w zakresie produkcji ubrań i rzeczy użytkowych z wykorzystaniem wzornictwa tradycyjnego</t>
  </si>
  <si>
    <t>01.02.2016 - 30.10.2016</t>
  </si>
  <si>
    <t>Stowarzyszenie Bardzo Aktywna Wieś „Barwa”</t>
  </si>
  <si>
    <t xml:space="preserve">• podniesienie aktywności i kompetencji oraz świadomości uczestnictwa w realizacji polityki zrównoważonego rozwoju obszarów wiejskich w oparciu o dobre praktyki w zakresie dziedzictwa kulturowego i przyrodniczego wsi, kobiet z obszarów wiejskich oraz organizacji pozarządowych działających na obszarach wiejskich,
• zwiększenie możliwości pozyskania przez kobiety, organizacji pozarządowych z obszarów wiejskich funduszy z PROW 2014-2020 na rozwój aktywności kobiet oraz organizacji na obszarach wiejskich,
• promowanie roli kobiety,
• wsparcie aktywności kobiet wiejskich, zachęcanie do podejmowania własnych inicjatyw gospodarczych.
</t>
  </si>
  <si>
    <t>Warsztaty kulinarne</t>
  </si>
  <si>
    <t>Mieszkańcy obszarów wiejskich</t>
  </si>
  <si>
    <t>1.03.2016-30.09.2016</t>
  </si>
  <si>
    <t>Rafałówka</t>
  </si>
  <si>
    <t>Aktywizacja młodych ludzi</t>
  </si>
  <si>
    <t>1.04.2016-30.09.2016</t>
  </si>
  <si>
    <t>Stowarzyszenie „Zameczek”</t>
  </si>
  <si>
    <t>Aktywizacja seniorów poprzez warsztaty lokalnej tradycji.</t>
  </si>
  <si>
    <t xml:space="preserve">Aktywizacja osób 50+ w zakresie włączenie do życia społecznego; Ochrona i zachowanie dziedzictwa regionu poprzez promowanie tradycyjnych wyrobów z naturalnych materiałów.
</t>
  </si>
  <si>
    <t>Organizacja warsztatów.</t>
  </si>
  <si>
    <t>Osoby powyżej 50 roku życia.</t>
  </si>
  <si>
    <t>01.04.2016 - 30.05.2016</t>
  </si>
  <si>
    <t>Ciechanowiec</t>
  </si>
  <si>
    <t>Fundacja Targ Kreatywności</t>
  </si>
  <si>
    <t xml:space="preserve">„Stare w Nowym”- wprowadzenie starej techniki koronkarskiej we współczesne wzornictwo przy udziale lokalnej międzypokoleniowej grupy z Podlasia. </t>
  </si>
  <si>
    <t>* przekazanie młodemu pokoleniu umiejętności posługiwania się ginącą techniką rękodzielniczą, która może stać się podstawą dla własnej przedsiębiorczości;
* pokazanie, że rękodzieło  może być źródłem do alternatywnego sposobu zarabiania pieniędzy</t>
  </si>
  <si>
    <t>Warsztaty, publikacja</t>
  </si>
  <si>
    <t>Młodzież, seniorzy - pośrednio ogół społeczeństwa</t>
  </si>
  <si>
    <t>1.03.2016-20.12.2016</t>
  </si>
  <si>
    <t>Łapicze</t>
  </si>
  <si>
    <t>Moniecki Ośrodek Kultury</t>
  </si>
  <si>
    <t>Promocja walorów monieckich wsi, kultywowanie miejscowych tradycji, rozwijanie poczucia tożsamości lokalnej, aktywizacja społeczności wiejskiej obszaru gminy, a także zwiększenie atrakcyjności turystycznej obszaru gminy</t>
  </si>
  <si>
    <t>1.04.2016-1.11.2016</t>
  </si>
  <si>
    <t xml:space="preserve">FUNDUSZE SZKOLENIA DORADZTWO CONSULTING Paweł Lange-Kuczyński </t>
  </si>
  <si>
    <t>Nawiązanie, podtrzymanie lub zacieśnienie współpracy pomiędzy osobawmi działającymi katywnie w wiejskiej branży turystycznej</t>
  </si>
  <si>
    <t xml:space="preserve">Konferencja, warsztaty </t>
  </si>
  <si>
    <t xml:space="preserve">Grupę docelową będą stanowiły osoby, które aktywnie działają lub zamierzają podjąć pracę w branży turystycznej i okołoturystycznej, a także są zainteresowane pozyskaniem wiedzy z zakresu ekoturystyki </t>
  </si>
  <si>
    <t>1.07.2016-25.11.2016</t>
  </si>
  <si>
    <t>Kuchnia pachnąca Podlasiem - promocja dziedzictwa kulinarnego</t>
  </si>
  <si>
    <t>Popularyzacja kuchni regionalnej, a także upowszechnianie wiedzy na jej temat</t>
  </si>
  <si>
    <t>Przygotowanie publikacji</t>
  </si>
  <si>
    <t>„Rozwój agroturystyki i jej promocja”</t>
  </si>
  <si>
    <t>Wspieranie rozwoju agroturystyki, jej promocja a także upowszechnianie wiedzy na jej temat.</t>
  </si>
  <si>
    <t>Właściciele kwater agroturystycznych z terenu powiatu białostockiego</t>
  </si>
  <si>
    <t>1.03.2016-30.11.2016</t>
  </si>
  <si>
    <t>Miejski Ośrodek Animacji Kultury w Wasilkowie</t>
  </si>
  <si>
    <t>"Aktywizacja społeczności wiejskich Gminy Wasilków" - wiosna z folklorem i turniej wsi</t>
  </si>
  <si>
    <t>Zwiększenie zaangażowania mieszkańców i identyfikacja przykładów dobrych projektów zrealizowanych w ramach programów UE oraz analiza możliwości ich przeniesienia na teren Gminy Wasilków ze szczególnym uwzględnieniem działań innowacyjnych</t>
  </si>
  <si>
    <t>Wydarzenie plenerowe, konkurs kulinarny</t>
  </si>
  <si>
    <t>Mieszkańcy miasta i gminy Wasilków i okolic</t>
  </si>
  <si>
    <t>1.05.2016-30.06.2016</t>
  </si>
  <si>
    <t>Wasilków</t>
  </si>
  <si>
    <t>liczba uczestników wydarzeń plenerowych</t>
  </si>
  <si>
    <t>Zespół Szkół Centrum Kształcenia Rolniczego im. Wincentego Witosa w Suwałkach</t>
  </si>
  <si>
    <t>VI Wiosenny Agrofestyn</t>
  </si>
  <si>
    <t>1. Promowanie regionalnych produktów żywności,
2. Prezentacja lokalnych twórców i artystów, 
3. Wskazanie na umiejętność wykorzystania nowych rozwiązań technicznych w gospodarstwie rolnym, 
4. Zapoznanie z nowoczesnymi maszynami i urządzeniami do produkcji rolnej,
5. Współpraca instytucji naukowych, ośrodków doradztwa rolniczego i szkoły z rolnikami i przetwórcami żywności.</t>
  </si>
  <si>
    <t>Mieszkańcy okolicznych wsi i miasta Suwałk</t>
  </si>
  <si>
    <t>01.04.2016-21.05.2016</t>
  </si>
  <si>
    <t>Suwałki</t>
  </si>
  <si>
    <t>Magia ziół - Warsztaty zielarskie</t>
  </si>
  <si>
    <t>Nabycie wiedzy z zakresu zielarstwa, promocji wytworzonych produktów i technik sprzedaży.</t>
  </si>
  <si>
    <t>Mieszkańcy obszarów wiejskich, w szczególności osoby prowadzące gospodarstwa agroturystyczne</t>
  </si>
  <si>
    <t>16.08.2016 - 31.10.2016</t>
  </si>
  <si>
    <t>IX Wojewódzki konkurs orki pługami zagonowymi</t>
  </si>
  <si>
    <t>Popularyzowanie wiedzy i innowacji w zakresie prawidłowej agrotechniki zwiększającej rentowność i konkurencyjność gospodarstw.</t>
  </si>
  <si>
    <t>Rolnicy, uczniowie szkół rolniczych oraz studenci</t>
  </si>
  <si>
    <t>01.07.2016 - 30.09.2016</t>
  </si>
  <si>
    <t>I, II, III, IV, V</t>
  </si>
  <si>
    <t>Przeprowadzenie cyklu warsztatów tematycznych dotyczących promowania  innowacyjnych metod zapobiegających znoszeniu środków ochrony roślin</t>
  </si>
  <si>
    <t>Uświadomienie rolnikom stosującym pestycydy negatywnych skutków znoszenia środków ochrony roślin oraz przedstawienie praktyczne sposobów walki ze znoszeniem, jakim jest używanie rozpylaczy eżektorowych.</t>
  </si>
  <si>
    <t>01.03.2016 - 30.10.2016</t>
  </si>
  <si>
    <t>Przedsięwzięcie edukacyjne polegające na organizacji XXIII Regionalnej Wystawy Zwierząt Hodowlanych Szepietowo 2016</t>
  </si>
  <si>
    <t xml:space="preserve">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 w tym przetwarzania i wprowadzania do obrotu produktów rolnych, dobrostanu zwierząt oraz zarządzania ryzykiem w rolnictwie.
Zwiększenie udziału zainteresowanych stron we wdrażaniu inicjatyw na rzecz rozwoju obszarów wiejskich. 
</t>
  </si>
  <si>
    <t>Organizacja seminarium oraz wystawa zwierząt hodowlanych</t>
  </si>
  <si>
    <t>Rolnicy, doradcy, przedstawiciele firm i instytucji działających na rzecz rolnictwa.</t>
  </si>
  <si>
    <t>01.05.2016 - 01.08.2016</t>
  </si>
  <si>
    <t>Piękno naszych babć – powrót do natury. Warsztaty pięknego ciała i domu”</t>
  </si>
  <si>
    <t>Zwiększenie atrakcyjności oferty agroturystycznej na obszarach wiejskich województwa podlaskiego, obniżenie kosztów działalności gospodarstw domowych, wykorzystanie i tym samym zachowanie tradycyjnych receptur, zwiększenie zastosowań wykorzystania lokalnych produktów i płodów rolnych</t>
  </si>
  <si>
    <t>Osoby posiadające gospodarstwa agroturystyczne lub zamierzające założyć gospodarstwo agroturystyczne w ramach przejścia z działalności rolniczej na usługową</t>
  </si>
  <si>
    <t>BIAŁOSTOCKA FUNDACJA KSZTAŁCENIA KADR</t>
  </si>
  <si>
    <t>Podlaska Trasa Dziedzictwa Kulturowego instrumentem aktywizacji mieszkańców gmin wiejskich po 50 roku życia w obszarze sprzedaży bezpośredniej produktów</t>
  </si>
  <si>
    <t xml:space="preserve">Celem operacji jest aktywizacja społeczna i zawodowa mieszkańców gmin Puńsk i Boćki, ze szczególnym uwzględnieniem mieszkańców po 50 roku życia  przyjęto, wokół modelu KmZERO, będącego instrumentem promocji usług i produktów regionalnych w rozwiązaniach sprzedaży bezpośredniej. </t>
  </si>
  <si>
    <t>Organizacja szkoleń, wyjazdy studyjne, wykonanie publikacji, audycja, organizacja seminarium oraz festynu.</t>
  </si>
  <si>
    <t xml:space="preserve">Osoby 50+ zamieszkujący tereny wiejskie. </t>
  </si>
  <si>
    <t>liczba plakatów</t>
  </si>
  <si>
    <t>Uniwersytet w Białymstoku</t>
  </si>
  <si>
    <t>Współpraca rolników jako czynnik wzrostu towarowości gospodarstw ekologicznych.</t>
  </si>
  <si>
    <t xml:space="preserve">Celem głównym operacji jest zwiększenie towarowości gospodarstw ekologicznych poprzez promocję współpracy rolników i skrócenie łańcucha produkcji produktów ekologicznych. </t>
  </si>
  <si>
    <t xml:space="preserve">Warsztaty edukacyjno-szkoleniowe, przeprowadzenie badania, organizacja wyjazdu studyjnego. </t>
  </si>
  <si>
    <t>Rolnicy prowadzący gospodarstwa ekologiczne oraz przetwórcy ekologiczni z województwa podlaskiego.</t>
  </si>
  <si>
    <t>01.02.2016 - 30.11.2016</t>
  </si>
  <si>
    <t>Dorota Kozłowska</t>
  </si>
  <si>
    <t>Cykl wyjazdów studyjnych dla studentów i nauczycieli akademickich kształcenie w szeroko rozumianej działalności rolniczej i pozarolniczej na obszarach wiejskich</t>
  </si>
  <si>
    <t>Identyfikacja i upowszechnianie dobrych praktyk oraz ułatwienie pozyskania wiedzy o nowościach i innowacjach w szeroko rozumianym rolnictwie jak i promocja nowoczesnych rozwiązań w rolnictwie i działalności pozarolniczej z wykorzystaniem pomocy środków UE na obszarach wiejskich</t>
  </si>
  <si>
    <t>Studenci i wykładowcy przedmiotów zawodowych w rolnictwie</t>
  </si>
  <si>
    <t>Kasa Rolniczego Ubezpieczenia Społecznego Oddział Regionalny w Białymstoku</t>
  </si>
  <si>
    <t>Kontynuacja przedsięwzięcia bezpieczna praca w gospodarstwie rolnym</t>
  </si>
  <si>
    <t>Celem operacji jest spadek liczby  wypadków przy pracy rolniczej wśród rolników i członków ich rodzin poprzez dotarciem do jak największej liczby mieszkańców wsi z tematyką dotyczącą bezpieczeństwa przy pracy rolniczej.</t>
  </si>
  <si>
    <t>Audycja edukacyjna</t>
  </si>
  <si>
    <t>Rolnicy oraz osoby związane ze środowiskiem wiejskim.</t>
  </si>
  <si>
    <t>01.03.2016 - 30.11.2016</t>
  </si>
  <si>
    <t>Piękna i estetyczna podlaska wieś</t>
  </si>
  <si>
    <t>Poprawa stanu estetycznego i sanitarnego wsi oraz działania na rzecz ochrony środowiska naturalnego; popularyzacja dobrych praktyk w zakresie rozwoju obszarów wiejskich oraz uświadomienie mieszkańców o potrzebie dbałości o swoje podwórka jak i wygląd estetyczny swego otoczenia i całej wsi. Wzbogacenie wiedzy na temat zasad estetycznego zagospodarowania całej miejscowości jak i pojedynczego gospodarstwa, umiejętnego zastosowania nasadzeń ozdobnych w kompozycjach.</t>
  </si>
  <si>
    <t>Mieszkańcy obszarów wiejskich województwa podlaskiego</t>
  </si>
  <si>
    <t>01.04.2016 - 30.11.2016</t>
  </si>
  <si>
    <t>FUNDACJA CUKRZYCA A ZDROWIE</t>
  </si>
  <si>
    <t>„Warsztaty zielarskie dla zdrowia – edukacja prozdrowotna poprzez wykorzystanie ziół w przeciwdziałaniu chorobom cywilizacyjnym mieszkańców wsi i obszarów wiejskich” – 3 edycje</t>
  </si>
  <si>
    <t xml:space="preserve">Zwiększenie świadomości mieszkańców wsi i obszarów wiejskich na temat chorób cywilizacyjnych i ich powikłań oraz ograniczenie występowania ryzyka poprzez zastosowanie profilaktyki prozdrowotnej zdrowego trybu życia przy użyciu ziół. </t>
  </si>
  <si>
    <t xml:space="preserve">Mieszkańcy terenów wiejskich </t>
  </si>
  <si>
    <t>01.04.2016 - 01.11.2016</t>
  </si>
  <si>
    <t>Zaścianki</t>
  </si>
  <si>
    <t>Podlaska Regionalna Organizacja Turystyczna</t>
  </si>
  <si>
    <t>Konferencja pn. "Podlaskie kulinaria – wymiana wiedzy dotyczącej tworzenia lokalnych szlaków kulinarnych"</t>
  </si>
  <si>
    <t>Wymiana wiedzy dotyczącej tworzenia lokalnych szlaków kulinarnych oraz mobilizacji twórców tradycyjnych produktów kulinarnych z województwa podlaskiego do tworzenia własnych szlaków kulinarnych jako inicjatywy na rzecz rozwoju obszarów wiejskich.</t>
  </si>
  <si>
    <t>Organizacja konferencji</t>
  </si>
  <si>
    <t>Lokalni wytwórcy oraz sprzedawcy kulinarnych produktów regionalnych</t>
  </si>
  <si>
    <t>01.03.2016 - 30.04.2016</t>
  </si>
  <si>
    <t>Konkurs Podlaska AgroLiga 2016</t>
  </si>
  <si>
    <t>Promowanie gospodarstw rolnych i firm z otoczenia rolnictwa województwa podlaskiego, które uzyskują wysokie wyniki ekonomiczne, stosujących innowacyjne rozwiązania technologiczne i korzystające ze wsparcia finansowego w ramach funduszy europejskich.</t>
  </si>
  <si>
    <t>Organizacja seminarium oraz konkursu</t>
  </si>
  <si>
    <t>Rolnicy, właściciele i przedstawiciele firm z otoczenia rolnictwa, doradcy rolniczy, przedstawiciele władz wojewódzkich i samorządowych</t>
  </si>
  <si>
    <t>01.04.2016 - 31.07.2016</t>
  </si>
  <si>
    <t>Skuteczna komunikacja – klucz do sukcesu</t>
  </si>
  <si>
    <t>Aktywizacja młodzieży z obszarów wiejskich, uczącej się w szkołach o profilu rolniczym; Kształtowanie aktywnych postaw społecznych oraz wyposażenie młodzieży z obszarów wiejskich, w kompetencje umożliwiające im lepsze funkcjonowanie zarówno w społeczeństwie, jak i na rynku pracy.</t>
  </si>
  <si>
    <t>Organizacja szkolenia oraz wykonanie publikacji</t>
  </si>
  <si>
    <t>Uczniowie z obszarów wiejskich</t>
  </si>
  <si>
    <t>04.04.2016 - 30.06.2016</t>
  </si>
  <si>
    <t xml:space="preserve">Identyfikacja dobrych praktyk w wytwarzaniu i wprowadzaniu do obrotu produktów tradycyjnych </t>
  </si>
  <si>
    <t xml:space="preserve">Operacja przyczyni się do identyfikacji, gromadzenia i upowszechniania dobrych praktyk mających wpływ na rozwój obszarów wiejskich i wzrost drobnej przetwórczości.
Wpłynie pozytywnie na wspieranie organizacji łańcucha żywnościowego w tym przetwarzania i wprowadzania do obrotu produktów rolnych, dobrostanu zwierząt oraz zarządzania ryzykiem w rolnictwie.
Zaktywizuje mieszkańców wsi na rzecz podejmowania inicjatyw w zakresie rozwoju obszarów wiejskich, w tym kreowania miejsc pracy na terenach wiejskich, poprzez zwiększenie wytwarzania tradycyjnych produktów kulinarnych.
</t>
  </si>
  <si>
    <t>Uczestnicy konkursu Nasze Kulinarne Dziedzictwo oraz  właściciele kwater agroturystycznych</t>
  </si>
  <si>
    <t>01.08.2016 - 30.10.2016</t>
  </si>
  <si>
    <t>H.R.S.P i B. TRANS-ROL J. Andrzej Remisiewicz</t>
  </si>
  <si>
    <t>Innowacyjne technologie w agrotechnice szansą na wzrost rentowności gospodarstw rolnych.</t>
  </si>
  <si>
    <t>Promowanie innowacji w prowadzeniu upraw rolniczych poprzez zorganizowanie konferencji połączonej  wraz z pokazem praktycznym zastosowania płynnego nawozu.</t>
  </si>
  <si>
    <t>Konferencja wraz z pokazem praktycznym</t>
  </si>
  <si>
    <t>Właściciele małych, średnich i dużych gospodarstw rolnych z terenu województwa podlaskiego.</t>
  </si>
  <si>
    <t>01.03.2016 - 30.06.2016</t>
  </si>
  <si>
    <t>Kruszewo - Wypychy</t>
  </si>
  <si>
    <t>Regionalny Związek Rolników, Kółek i Organizacji Rolniczych w Łomży</t>
  </si>
  <si>
    <t>Koła Gospodyń Wiejskich - rzecznikiem aktywizacji mieszkańców wsi</t>
  </si>
  <si>
    <t xml:space="preserve">* aktywizacja mieszkańców wsi na rzecz podejmowania  postaw obywatelskich, 
* promowanie  rozwoju przedsiębiorczości na obszarach wiejskich, w tym udział kobiet wiejskich w przekształcaniu obszarów wiejskich,
* aktywizacja młodzieży na terenach wiejskich ,
* nawiązanie współpracy i wymiana doświadczeń, 
* poinformowanie  środowiska wiejskiego o działaniach Krajowej Sieci Obszarów Wiejskich na rzecz rozwoju obszarów wiejskich.
</t>
  </si>
  <si>
    <t>Konferencja, warsztaty</t>
  </si>
  <si>
    <t>KGW, młodzież</t>
  </si>
  <si>
    <t>15.02.2016-15.03.2016</t>
  </si>
  <si>
    <t>Łomża</t>
  </si>
  <si>
    <t>Stowarzyszenie Uroczysko</t>
  </si>
  <si>
    <t>Podlaskiego Ziemniaka Czar - XVIII  Mistrzostwa Świata w Pieczeniu Kiszki i Babki Ziemniaczanej</t>
  </si>
  <si>
    <t>* Promowanie innowacji w rolnictwie, produkcji żywności i w leśnictwie
* Aktywizacja mieszkańców wsi na rzecz podejmowania inicjatyw w zakresie rozwoju obszarów wiejskich, w tym kreowania miejsc pracy na terenach wiejskich
* Wspieranie organizacji łańcucha żywnościowego w tym przetwarzania i wprowadzania do obrotu produktów rolnych, dobrostanu zwierząt oraz zarządzania ryzykiem w rolnictwie</t>
  </si>
  <si>
    <t>4.04.2016-29.07.2016</t>
  </si>
  <si>
    <t>min. 200</t>
  </si>
  <si>
    <t>Supraśl</t>
  </si>
  <si>
    <t>Państwowe Gospodarstwo Leśne Lasy Państwowe Nadleśnictwo Nurzec</t>
  </si>
  <si>
    <t>Bogactwo przyrodnicze i kulturowe terenów położonych w sąsiedztwie Rzeki Bug</t>
  </si>
  <si>
    <t>Efektywne gospodarowanie zasobami leśnymi i wspierała gospodarkę niskoemisyjną i odporną na zmianę klimatu m.in. poprzez wzbudzenie wśród ludności lokalnej potrzeby wykorzystania surowca drzewnego, który jest surowcem odnawialnym.</t>
  </si>
  <si>
    <t>Organizacja warsztatów, przygotowanie filmu informacyjnego, konkurs</t>
  </si>
  <si>
    <t xml:space="preserve">Uczniowie szkół gimnazjalnych </t>
  </si>
  <si>
    <t>10.05.2016 - 31.08.2016</t>
  </si>
  <si>
    <t>Nurzec-Stacja</t>
  </si>
  <si>
    <t>Konkurs na najciekawszy projekt w gospodarstwie agroturystycznym zrealizowany przy współudziale funduszy europejskich</t>
  </si>
  <si>
    <t>Gromadzenie i upowszechnianie dobrych praktyk mających wpływ na rozwój obszarów wiejskich; Promowanie włączenia społecznego; zwiększenie aktywizacji mieszkańców wsi na rzecz podejmowania inicjatyw w zakresie rozwoju obszarów wiejskich, w tym kreowania miejsc pracy na terenach wiejskich, poprzez promowanie działalności agroturystycznej.</t>
  </si>
  <si>
    <t>Właściciele kwater agroturystycznych woj. podlaskiego</t>
  </si>
  <si>
    <t>01.06.2016 - 30.11.2016</t>
  </si>
  <si>
    <t>Lokalna marka żywieniowa szansą rozwoju obszarów wiejskich na przykładzie województwa kujawsko- pomorskiego.</t>
  </si>
  <si>
    <t xml:space="preserve">1. Uczestnicy wyjazdu studyjnego zapoznają się z zasadami tworzenia partnerstwa dla potrzeb promowania swego regionu i lokalnej marki żywieniowej.
2. Zrozumienie swej roli w zrównoważonym rozwoju obszarów wiejskich.
3. Poznanie instrumentów kreowania miejsc pracy na terenach wiejskich.
4. Zwiększenie rejestracji produktów regionalnych i tradycyjnych.
</t>
  </si>
  <si>
    <t>1.06.2016-31.08.2016</t>
  </si>
  <si>
    <t>Stowarzyszenie Gospodyń Domowych Kumoszki</t>
  </si>
  <si>
    <t>Stworzenie i przygotowanie stoiska warsztatowo-wystawienniczego SGD KUMOSZKI</t>
  </si>
  <si>
    <t xml:space="preserve">1. promowanie na Jarmarku Dominikańskim w Choroszczy regionalnej żywności, producentów regionalnych, lokalnych twórców, w tym zrzeszonych w SGD KUMOSZKI
2. promowanie włączenia społecznego, integracji ludności i aktywizacji społeczności lokalnej w proces rozwoju obszarów wiejskich poprzez wsparcie rękodzieła, producentów lokalnych i artystów
3. znalezienie nowych partnerów do współpracy międzyregionalnej i wymiany doświadczeń poprzez stworzenie i przygotowanie stoiska warsztatowo -  wystawienniczego i  podczas Jarmarku Dominikańskiego w Choroszczy.
</t>
  </si>
  <si>
    <t>Ogół mieszkańców, lokalne grupy działania, twórcy ludowi, producenci produktów regionalnych, regionalne stowarzyszenia</t>
  </si>
  <si>
    <t>Łyski</t>
  </si>
  <si>
    <t>Lokalna Grupa Działania Brama na Bagna</t>
  </si>
  <si>
    <t>Zdrowa i aktywna w każdym wieku.</t>
  </si>
  <si>
    <t>Promocja produktów regionalnych, promocja zdrowego stylu życia oraz aktywności fizycznej na terenach wiejskich, jako aktywizacja mieszkańców wsi na rzecz podejmowania inicjatyw w zakresie rozwoju obszarów wiejskich, w tym propagowanie idei przedsiębiorczości na obszarach wiejskich. Podniesienia wydajności, poszerzanie wiedzy z zakresu odżywiania i wykorzystanie jej w praktyce jako element uzyskania dodatkowego źródła dochodu poza gospodarstwem.</t>
  </si>
  <si>
    <t>Warsztaty, zajęcia sportowo-rekreacyjne oraz festyn.</t>
  </si>
  <si>
    <t>Kobiety z powiatu zambrowskiego ze szczególnym uwzględnieniem grup defaworyzowanych tj. Kobiet w wieku do 30 r życia oraz kobiet w wieku 50+.</t>
  </si>
  <si>
    <t>10.01.2016 - 30.11.2016</t>
  </si>
  <si>
    <t>Zambrów</t>
  </si>
  <si>
    <t>Gmina Szczuczyn</t>
  </si>
  <si>
    <t>Upowszechnianie dobrych praktyk wśród mieszkańców Gminy Szczuczyn</t>
  </si>
  <si>
    <t>Stworzenie okazji mieszkańcom Gminy Szczuczyn do poznania możliwości wykorzystania środków unijnych poprzez przegląd inwestycji zrealizowanych na Podlasiu</t>
  </si>
  <si>
    <t>Mieszkańcy gminy Szczuczyn</t>
  </si>
  <si>
    <t>15.05.2016-30.06.2016</t>
  </si>
  <si>
    <t>Szczuczyn</t>
  </si>
  <si>
    <t>„Agroarena” – stworzenie platformy informacyjno-promocyjnej imprez targowych w PODR w Szepietowie</t>
  </si>
  <si>
    <t xml:space="preserve">Wsparcie transferu wiedzy i innowacji w rolnictwie oraz zwiększenie konkurencyjności hodowli zwierząt; </t>
  </si>
  <si>
    <t>Stworzenie witryny internetowej</t>
  </si>
  <si>
    <t>Rolnicy, mieszkańcy obszarów wiejskich, instytucje i firmy związane z branżą rolniczą, internauci</t>
  </si>
  <si>
    <t>01.03.2016 - 31.10.2016</t>
  </si>
  <si>
    <t>Zespół Szkół Centrum Kształcenia Rolniczego w Janowie</t>
  </si>
  <si>
    <t>Forum Rolnicze w Janowie</t>
  </si>
  <si>
    <t>Promowanie podlaskich, lokalnych, regionalnych oraz polskich producentów sprzętu rolniczego, producentów żywności i wytwórców lokalnych produktów oraz twórców i artystów, a także metod produkcji i uprawy roślin i hodowli zwierząt.</t>
  </si>
  <si>
    <t>05.06.2016-31.07.2016</t>
  </si>
  <si>
    <t>Janów</t>
  </si>
  <si>
    <t>Prosperita Sp. Z o.o.</t>
  </si>
  <si>
    <t>Sprzedaż bezpośrednia oraz systemy jakości żywności jako czynnik zwiększenia rentowności i konkurencyjności gospodarstw rolnych w perspektywie PROW 2014-2020</t>
  </si>
  <si>
    <t>Poprawa konkurencyjności rolnictwa z uwzględnieniem celów środowiskowych, w tym na poprawę organizacji łańcucha żywnościowego.</t>
  </si>
  <si>
    <t>Rolnicy prowadzący działalność gospodarczą oraz osoby zainteresowane podjęciem działalności gospodarczej</t>
  </si>
  <si>
    <t>Stowarzyszenie Lokalna Grupa Działania „Kraina Bobra”</t>
  </si>
  <si>
    <t>Kobieta na Podlasiu – kobietą zdrową i przedsiębiorczą.</t>
  </si>
  <si>
    <t xml:space="preserve">Zwiększenie świadomości kobiet nt. uczestnictwa w realizacji polityki zrównoważonego rozwoju obszarów wiejskich;  Wsparcie aktywności kobiet wiejskich, zachęcające do podejmowania własnych inicjatyw; Podniesienie kompetencji, aktywności i umiejętności wykorzystywania własnego potencjału wśród kobiet; Zwiększenie u kobiet wiejskich samooceny i wiary we własne możliwości.
</t>
  </si>
  <si>
    <t>Kobiety zamieszkujące obszary wiejskie.</t>
  </si>
  <si>
    <t>Wysokie Mazowieckie</t>
  </si>
  <si>
    <t xml:space="preserve">Międzynarodowa Praktyczno – Naukowa Konferencja „Nowoczesność i marka produktów na obszarach wiejskich” </t>
  </si>
  <si>
    <t>Informowanie społeczeństwa o polityce rozwoju i wsparciu finansowym obszarów wiejskich poprzez zaprezentowanie referatów dotyczących problematyki finansowania gospodarstw rolnych i pozarolniczej działalności na obszarach wiejskich;</t>
  </si>
  <si>
    <t xml:space="preserve">Przedstawiciele nauki z ośrodków krajowych i zagranicznych </t>
  </si>
  <si>
    <t>15.05.2016-30.07.2016</t>
  </si>
  <si>
    <t>Od patyka do koszyka - warsztaty wikliniarskie</t>
  </si>
  <si>
    <t xml:space="preserve">Nabycie umiejętności wykonywania wyrobów z wikliny oraz z zakresu promocji i sprzedaży wytworzonych produktów. </t>
  </si>
  <si>
    <t xml:space="preserve">Mieszkańcy obszarów wiejskich, w szczególności właściciele gospodarstw niskotowarowych  </t>
  </si>
  <si>
    <t>01.05.2016 - 30.06.2016</t>
  </si>
  <si>
    <t>Nadleśnictwo Rudka</t>
  </si>
  <si>
    <t>IV Targi Leśnie "Las i My"</t>
  </si>
  <si>
    <t>Ułatwienie transferu wiedzy i innowacji w leśnictwie poprzez udział w targach i zapoznanie się z najnowszymi technologiami w sektorach związanych z gospodarką leśną i przemysłem drzewnym. Poprzednie edycje pokazały, że targi mogą być nie tylko miejscem budowania wizerunku firm i pozyskiwania nowych klientów, ale również doskonałą okazją do wymiany doświadczeń na wielu płaszczyznach na rzecz rozwoju obszarów wiejskich.</t>
  </si>
  <si>
    <t xml:space="preserve">Targi </t>
  </si>
  <si>
    <t>Lokalna ludność, mieszkańcy regionu, właściciele lasów , zakłady Usług Leśnych</t>
  </si>
  <si>
    <t>08.10.2016-09.10.2016</t>
  </si>
  <si>
    <t>liczba maszyn</t>
  </si>
  <si>
    <t>I,  III</t>
  </si>
  <si>
    <t>Gmina Suchowola</t>
  </si>
  <si>
    <t xml:space="preserve">II Europejski Dzień Rolnika </t>
  </si>
  <si>
    <t xml:space="preserve">Prezentacja dorobku podlaskich firm z branży rolniczej;
Prezentacje dorobku artystów ludowych oraz producentów produktów lokalnych związanych ze wsią.
</t>
  </si>
  <si>
    <t>Organizacja targów</t>
  </si>
  <si>
    <t xml:space="preserve">Producenci z branży rolniczej, producenci żywności tradycyjnej i ekologicznej, artyści ludowi, rolnicy. </t>
  </si>
  <si>
    <t>01.02.2016 - 30.06.2016</t>
  </si>
  <si>
    <t xml:space="preserve">14 799, 60 </t>
  </si>
  <si>
    <t>Suchowola</t>
  </si>
  <si>
    <t>Podlasie zaprasza -  Organizacja stoiska z produktami regionalnymi woj. Podlaskiego</t>
  </si>
  <si>
    <t>Promocję walorów województwa podlaskiego na targach o zasięgu ponadregionalnym.</t>
  </si>
  <si>
    <t>Mieszkańcy terenów wiejskich województwa podlaskiego</t>
  </si>
  <si>
    <t>Cykl wizyt studyjnych uczniów szkół rolniczych i nauczycieli przedmiotów zawodowych</t>
  </si>
  <si>
    <t>Uczniowie i nauczyciele przedmiotów zawodowych w rolnictwie</t>
  </si>
  <si>
    <t>15.04.2016-30.09.2016</t>
  </si>
  <si>
    <t>1 seminarium, 60 uczestników</t>
  </si>
  <si>
    <t>550 uczestników</t>
  </si>
  <si>
    <t>promocja na targach</t>
  </si>
  <si>
    <t>stoisko regionalne na targach</t>
  </si>
  <si>
    <t>opłata licencyjna, Forum ESDK, mateirały promocyjne, szkolenie</t>
  </si>
  <si>
    <t>3 szkolenia, 300 uczestników</t>
  </si>
  <si>
    <t>szkolenie, pokaz i konkurs, konferencja</t>
  </si>
  <si>
    <t>1 szkolenie, 60 uczestników, pokaz i konkurs, 1 konferencja</t>
  </si>
  <si>
    <t>Promocja produktów tradycyjnych i regionalnych z Województwa Lubelskiego oraz kultywowanie tradycji i dziedzictwa kulturowego wsi</t>
  </si>
  <si>
    <t xml:space="preserve">organizacja jarmarku </t>
  </si>
  <si>
    <t>stowarzyszenia, przedsiębiorcy,z branży kulinarnej, mieszkańcy, przedstwiciele lokalnej społeczności</t>
  </si>
  <si>
    <t>Angażowanie różnych podmiotów branżowych i przedstawicieli sektora producentów owoców i warzyw do promocji produktów na targach</t>
  </si>
  <si>
    <t xml:space="preserve">udział w targach wraz z zapewnieniem powierzchni wystawienniczej dla podmiotów branżowych z dziedziny owoców i warzyw </t>
  </si>
  <si>
    <t>rolnicy, przedsiębiorcy, grupy producentów</t>
  </si>
  <si>
    <t xml:space="preserve"> Promocja produktów tradycyjnych i regionalnych z Województwa Lubelskiego</t>
  </si>
  <si>
    <t xml:space="preserve">mieszkańcy, producenci, </t>
  </si>
  <si>
    <t>ŚWIĘTO ŻURAWIA 2016</t>
  </si>
  <si>
    <t>W ramach niniejszej operacji sfinansowane zostaną działania związane z  organizacją/udziałem przedsięwzięć promujących województwo pomorskie m.in. na targach, wystawach, ekspozycjach,  w tym organizację Święto Produktu Tradycyjnego</t>
  </si>
  <si>
    <t xml:space="preserve">Liczba konkursów          </t>
  </si>
  <si>
    <t xml:space="preserve">Liczba wydarzeń informacyjno-promocyjnych              </t>
  </si>
  <si>
    <t>Pomorski Ośrodek Doradztwa Rolniczego w Lubaniu</t>
  </si>
  <si>
    <t>1.01.2016- 31.10.2016</t>
  </si>
  <si>
    <t>ul. Tadeusza Maderskiego 3 Lubań, 83-422 Nowy Barkoczyn</t>
  </si>
  <si>
    <t>1.01.2016 - 5.12.2016</t>
  </si>
  <si>
    <t>1.01.2016 - 30.11.2016</t>
  </si>
  <si>
    <t>1.01.2016 - 18.11.2016</t>
  </si>
  <si>
    <t>ul.Tadeusza Maderskiego 3, Lubań, 83-422 Nowy Barkoczyn</t>
  </si>
  <si>
    <t>1.01.2016 - 15.11.2016</t>
  </si>
  <si>
    <t>1.01.2016 - 30.06.2016</t>
  </si>
  <si>
    <t>1.01.2016 - 31.07.2016</t>
  </si>
  <si>
    <t>1.01.2016 - 16.11.2016</t>
  </si>
  <si>
    <t>1.01.2016 - 30.09.2016</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</si>
  <si>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</si>
  <si>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</si>
  <si>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</si>
  <si>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</si>
  <si>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</si>
  <si>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</si>
  <si>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</si>
  <si>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</si>
  <si>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</si>
  <si>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</si>
  <si>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</si>
  <si>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</si>
  <si>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</si>
  <si>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</si>
  <si>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</si>
  <si>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</si>
  <si>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Projekt został zgłoszony do JC KSOW</t>
  </si>
  <si>
    <t>mieszkańcy terenów wiejskich zainteresowani zakładaniem pasiek</t>
  </si>
  <si>
    <t xml:space="preserve">Promocja produktów lokalnych poprzez organizację konkursu kulinarnego -"Przez Żołądek do serca" </t>
  </si>
  <si>
    <t>Głównym celem operacji pn. „Promocja produktów lokalnych poprzez organizację konkursu kulinarnego - "Przez Żołądek do serca” jest zorganizowanie konkursu kulinarnego, który pozwoli przedstawicielom społeczności lokalnych z 13 powiatów województwa świętokrzyskiego zaprezentować swój dorobek kulinarny oraz kulturowy</t>
  </si>
  <si>
    <t>Projekt pn. „Promocja produktów lokalnych poprzez organizację konkursu kulinarnego - "Przez Żołądek do serca ” skierowany jest do 30 podmiotów/organizacji: gospodarstw agroturystycznych, branży gastronomicznej oraz Kół Gospodyń Wiejskich z 13 powiatów województwa świętokrzyskiego. Grupa 30 podmiotów/organizacji reprezentowana będzie przez 5-7 osób w związku z tym grupa bezpośrednich odbiorców operacji wyniesie minimum 180 osób realizacja operacji przyczyni się do włączenia w przedsięwzięcie mieszkańców województwa świętokrzyskiego zainteresowanych kulinariami, kulturą ludową podczas realizacji wystawy konkursowej</t>
  </si>
  <si>
    <t>Realizacja przedsięwzięcia promojucego Podkarpackie Dziedzictwo Kulinarne oraz tradycyjną kuchnie, poprzez prezentacje produktów regionalnych i tradycyjnych w jednym z miast Wojewódzkich na Targach  Polagra Food</t>
  </si>
  <si>
    <t>Dwudniowa konferencja naukowa pt. Gospodarowanie wiejską przestrzenią w skali lokalnej</t>
  </si>
  <si>
    <t>Beneficjent</t>
  </si>
  <si>
    <t>przedstawiciele samorządów, instytucji zajmujących się gospodarowaniem wodą, lokalnych organizacji, mieszkańców wiejskich, rolników indywidualnych i  uczniów szkół rolniczych, specjaliści ŁODR (150 uczestników)</t>
  </si>
  <si>
    <t>rolnicy z województwa łódzkiego zainteresowani rolnictwem ekologicznym (150 uczestników)</t>
  </si>
  <si>
    <t>Budżet PO 16-17</t>
  </si>
  <si>
    <t>1500 uczestników</t>
  </si>
  <si>
    <t>1 wystawa</t>
  </si>
  <si>
    <t xml:space="preserve">Targi Technologii Sadowniczych i Warzywniczych HORTI-TECH
</t>
  </si>
  <si>
    <t>Operacja adresowana jest do odbiorców w różnym wieku, zarówno osób dorosłych jak i młodzieży i dzieci z regionu województwa świętokrzyskiego i przybyłych gości. Odbiorcami projektu będą mieszkańcy okolicznych wsi i miast. Uczestniczyć w niej będą Panie skupione w Kołach Gospodyń Wiejskich z terenu Powiatu Jędrzejowskiego – przewidywana obecność około dwudziestu kół oraz około siedemnastu kapel, zespołów folklorystycznych i zespołów pieśni i tańca</t>
  </si>
  <si>
    <t>Operacja ze względu na różnorodność działań skierowana jest do bardzo szerokiej i różnorodnej grupy odbiorców:  
- mieszkańcy obszaru gmin objętych działaniem Wnioskodawcy i Partnera (8 gmin głównie są to: Koła Gospodyń Wiejskich, twórcy, artyści ludowi, muzycy,  kapele, zespoły, rękodzielnicy, rzemieślnicy, osoby prowadzące działalności gospodarcze wykorzystujące zasoby lokalne, tradycje, kuchnię regionalną itp.)
- instytucje, samorządy i organizacje z obszaru gmin objętych operacją, którzy bezpośrednio uczestniczyć będą w realizacji działań projektowych
- mieszkańcy Województwa Świętokrzyskiego, 
- mieszkańcy innych regionów Polski 
- turyści i pielgrzymi wypoczywający w Górach Świętokrzyskich licznie uczestniczący w wydarzeniach.</t>
  </si>
  <si>
    <t xml:space="preserve">1. Propagowanie nowych kierunków rozwoju agroturystyki na przykładzie zagród edukacyjnych.
2. Rozszerzenie oferty gospodarstw agroturystycznych prowadzących działalność rolniczą   na  edukację  dzieci i młodzieży szkolnej
3. Podwyższenie wiedzy w zakresie funkcjonowania zagród edukacyjnych wśród rolników
4. Promowanie zagród edukacyjnych wśród dzieci szkół podstawowych
</t>
  </si>
  <si>
    <t xml:space="preserve">Grupę docelowa stanowi ok. 100 osób  tj.:
 rolników, w tym właścicieli gospodarstw agroturystycznych prowadzących zagrody edukacyjne oraz zainteresowanych przystąpieniem do Ogólnopolskiej Sieci Zagród edukacyjnych,
 dzieci  ze szkół podstawowych  oraz ich opiekunów i nauczycieli, 
 przedstawicieli instytucji oświatowych  oraz działających na rzecz rozwoju obszarów wiejskich w tym przedstawiciele j.s.t. z terenu realizacji operacji. </t>
  </si>
  <si>
    <t>•  Zwiększenie udziału zainteresowanych stron we wdrażaniu inicjatyw na rzecz rozwoju  obszarów wiejskich,
• Aktywizacja mieszkańców wsi na rzecz podejmowania inicjatyw w zakresie rozwoju obszarów wiejskich, w tym kreowania miejsc pracy na terenach wiejskich,
• Promocja rozwoju przedsiębiorczości, tworzącej nowe miejsca pracy na obszarach wiejskich, pozyskiwanie nowych źródeł dochodu,
• Promowanie włączenia społecznego, zmniejszenia ubóstwa oraz rozwoju gospodarczego na obszarach wiejskich.</t>
  </si>
  <si>
    <t>Załącznik nr 2 do uchwały nr 15 GR ds. KSOW</t>
  </si>
  <si>
    <r>
      <t xml:space="preserve">cześć II - </t>
    </r>
    <r>
      <rPr>
        <i/>
        <sz val="11"/>
        <color theme="1"/>
        <rFont val="Calibri"/>
        <family val="2"/>
        <charset val="238"/>
        <scheme val="minor"/>
      </rPr>
      <t>Plan operacyjny na lata 2016-2017 dla JR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</si>
</sst>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0.00\ &quot;zł&quot;"/>
    <numFmt numFmtId="165" formatCode="#,##0.00_ ;\-#,##0.00\ "/>
    <numFmt numFmtId="166" formatCode="0.0"/>
  </numFmts>
  <fonts count="3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b/>
      <sz val="12"/>
      <color indexed="8"/>
      <name val="Calibri"/>
      <family val="2"/>
      <charset val="238"/>
    </font>
    <font>
      <sz val="11"/>
      <color indexed="8"/>
      <name val="Calibri"/>
      <family val="2"/>
      <charset val="238"/>
    </font>
    <font>
      <sz val="10"/>
      <name val="Arial CE"/>
      <charset val="238"/>
    </font>
    <font>
      <sz val="10"/>
      <color indexed="8"/>
      <name val="Arial CE"/>
      <charset val="238"/>
    </font>
    <font>
      <sz val="10"/>
      <color rgb="FFFF0000"/>
      <name val="Arial CE"/>
      <charset val="238"/>
    </font>
    <font>
      <b/>
      <sz val="10"/>
      <name val="Arial CE"/>
      <charset val="238"/>
    </font>
    <font>
      <sz val="11"/>
      <color theme="1"/>
      <name val="Calibri"/>
      <family val="2"/>
      <scheme val="minor"/>
    </font>
    <font>
      <sz val="11"/>
      <name val="Calibri"/>
      <family val="2"/>
      <charset val="238"/>
      <scheme val="minor"/>
    </font>
    <font>
      <sz val="10"/>
      <name val="Calibri"/>
      <family val="2"/>
      <charset val="238"/>
    </font>
    <font>
      <sz val="10"/>
      <name val="Arial"/>
      <family val="2"/>
      <charset val="238"/>
    </font>
    <font>
      <sz val="9"/>
      <name val="Arial CE"/>
      <charset val="238"/>
    </font>
    <font>
      <b/>
      <sz val="10"/>
      <color indexed="10"/>
      <name val="Arial CE"/>
      <charset val="238"/>
    </font>
    <font>
      <sz val="11"/>
      <name val="Calibri"/>
      <family val="2"/>
      <scheme val="minor"/>
    </font>
    <font>
      <sz val="14"/>
      <name val="Arial CE"/>
      <charset val="238"/>
    </font>
    <font>
      <sz val="14"/>
      <color rgb="FFFF0000"/>
      <name val="Arial CE"/>
      <charset val="238"/>
    </font>
    <font>
      <sz val="11"/>
      <color rgb="FFFF0000"/>
      <name val="Calibri"/>
      <family val="2"/>
      <scheme val="minor"/>
    </font>
    <font>
      <i/>
      <sz val="10"/>
      <name val="Arial CE"/>
      <charset val="238"/>
    </font>
    <font>
      <b/>
      <sz val="12"/>
      <name val="Calibri"/>
      <family val="2"/>
      <charset val="238"/>
    </font>
    <font>
      <sz val="11"/>
      <name val="Calibri"/>
      <family val="2"/>
      <charset val="238"/>
    </font>
    <font>
      <sz val="11"/>
      <color theme="1"/>
      <name val="Czcionka tekstu podstawowego"/>
      <family val="2"/>
      <charset val="238"/>
    </font>
    <font>
      <sz val="11"/>
      <color indexed="8"/>
      <name val="Calibri"/>
      <family val="2"/>
      <charset val="238"/>
      <scheme val="minor"/>
    </font>
    <font>
      <sz val="11"/>
      <name val="Arial ce"/>
      <charset val="238"/>
    </font>
    <font>
      <sz val="11"/>
      <color theme="1"/>
      <name val="Arial ce"/>
      <charset val="238"/>
    </font>
    <font>
      <sz val="10"/>
      <color theme="1"/>
      <name val="Arial"/>
      <family val="2"/>
      <charset val="238"/>
    </font>
    <font>
      <sz val="10"/>
      <color indexed="8"/>
      <name val="Arial"/>
      <family val="2"/>
      <charset val="238"/>
    </font>
    <font>
      <i/>
      <sz val="11"/>
      <color theme="1"/>
      <name val="Calibri"/>
      <family val="2"/>
      <charset val="238"/>
      <scheme val="minor"/>
    </font>
  </fonts>
  <fills count="7">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s>
  <cellStyleXfs count="9">
    <xf numFmtId="0" fontId="0" fillId="0" borderId="0"/>
    <xf numFmtId="43" fontId="12" fillId="0" borderId="0" applyFont="0" applyFill="0" applyBorder="0" applyAlignment="0" applyProtection="0"/>
    <xf numFmtId="44" fontId="12" fillId="0" borderId="0" applyFont="0" applyFill="0" applyBorder="0" applyAlignment="0" applyProtection="0"/>
    <xf numFmtId="0" fontId="25" fillId="0" borderId="0"/>
    <xf numFmtId="0" fontId="15"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5" fillId="0" borderId="0"/>
  </cellStyleXfs>
  <cellXfs count="720">
    <xf numFmtId="0" fontId="0" fillId="0" borderId="0" xfId="0"/>
    <xf numFmtId="0" fontId="6" fillId="0" borderId="0" xfId="0" applyFont="1" applyAlignment="1">
      <alignment horizontal="left"/>
    </xf>
    <xf numFmtId="0" fontId="0" fillId="0" borderId="0" xfId="0" applyAlignment="1">
      <alignment horizontal="left"/>
    </xf>
    <xf numFmtId="0" fontId="8" fillId="0" borderId="0" xfId="0" applyFont="1"/>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0" borderId="4" xfId="0" applyFont="1" applyBorder="1" applyAlignment="1">
      <alignment horizontal="center" vertical="center"/>
    </xf>
    <xf numFmtId="0" fontId="8" fillId="3" borderId="4" xfId="0" applyFont="1" applyFill="1" applyBorder="1" applyAlignment="1">
      <alignment horizontal="center" vertical="center"/>
    </xf>
    <xf numFmtId="0" fontId="8" fillId="0" borderId="4" xfId="0" applyFont="1" applyBorder="1" applyAlignment="1">
      <alignment horizontal="center" vertical="center" wrapText="1"/>
    </xf>
    <xf numFmtId="0" fontId="8" fillId="4" borderId="4" xfId="0" applyFont="1" applyFill="1" applyBorder="1" applyAlignment="1">
      <alignment horizontal="center" vertical="center" wrapText="1"/>
    </xf>
    <xf numFmtId="0" fontId="9" fillId="0" borderId="4" xfId="0" applyFont="1" applyBorder="1" applyAlignment="1">
      <alignment horizontal="center" vertical="center" wrapText="1"/>
    </xf>
    <xf numFmtId="17" fontId="8" fillId="0" borderId="4"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164" fontId="8" fillId="4" borderId="4" xfId="0" applyNumberFormat="1" applyFont="1" applyFill="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wrapText="1"/>
    </xf>
    <xf numFmtId="0" fontId="0" fillId="5" borderId="4" xfId="0" applyFont="1" applyFill="1" applyBorder="1" applyAlignment="1">
      <alignment horizontal="center" vertical="center" wrapText="1"/>
    </xf>
    <xf numFmtId="0" fontId="8" fillId="4" borderId="4" xfId="0" applyFont="1" applyFill="1" applyBorder="1" applyAlignment="1">
      <alignment horizontal="center" vertical="center"/>
    </xf>
    <xf numFmtId="49" fontId="8" fillId="4" borderId="4" xfId="0" applyNumberFormat="1" applyFont="1" applyFill="1" applyBorder="1" applyAlignment="1">
      <alignment horizontal="center" vertical="center" wrapText="1"/>
    </xf>
    <xf numFmtId="0" fontId="8" fillId="0" borderId="0" xfId="0" applyFont="1" applyAlignment="1">
      <alignment horizontal="center" vertical="center"/>
    </xf>
    <xf numFmtId="0" fontId="0" fillId="0" borderId="4" xfId="0"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0" fillId="4" borderId="4" xfId="0" applyFont="1" applyFill="1" applyBorder="1" applyAlignment="1">
      <alignment horizontal="center" vertical="center"/>
    </xf>
    <xf numFmtId="0" fontId="8" fillId="0" borderId="5" xfId="0" applyFont="1" applyBorder="1" applyAlignment="1">
      <alignment horizontal="center" vertical="center"/>
    </xf>
    <xf numFmtId="0" fontId="9" fillId="0" borderId="4" xfId="0" applyFont="1" applyFill="1" applyBorder="1" applyAlignment="1">
      <alignment horizontal="center" vertical="center" wrapText="1"/>
    </xf>
    <xf numFmtId="0" fontId="8" fillId="0" borderId="4" xfId="0" applyNumberFormat="1" applyFont="1" applyBorder="1" applyAlignment="1">
      <alignment horizontal="center" vertical="center" wrapText="1"/>
    </xf>
    <xf numFmtId="4" fontId="9" fillId="0" borderId="4" xfId="0" applyNumberFormat="1" applyFont="1" applyBorder="1" applyAlignment="1">
      <alignment horizontal="center" vertical="center"/>
    </xf>
    <xf numFmtId="0" fontId="10" fillId="0" borderId="0" xfId="0" applyFont="1" applyFill="1"/>
    <xf numFmtId="0" fontId="8" fillId="0" borderId="5" xfId="0" applyFont="1" applyBorder="1" applyAlignment="1">
      <alignment horizontal="center" vertical="center" wrapText="1"/>
    </xf>
    <xf numFmtId="4" fontId="9" fillId="0" borderId="4"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0" fontId="0" fillId="0" borderId="0" xfId="0" applyAlignment="1">
      <alignment horizontal="center" vertical="center" wrapText="1"/>
    </xf>
    <xf numFmtId="0" fontId="9" fillId="3" borderId="4" xfId="0" applyFont="1" applyFill="1" applyBorder="1" applyAlignment="1">
      <alignment horizontal="center" vertical="center"/>
    </xf>
    <xf numFmtId="0" fontId="9" fillId="0" borderId="4" xfId="0" applyFont="1" applyFill="1" applyBorder="1" applyAlignment="1">
      <alignment horizontal="center" vertical="center"/>
    </xf>
    <xf numFmtId="0" fontId="8" fillId="0" borderId="0" xfId="0" applyFont="1" applyFill="1"/>
    <xf numFmtId="0" fontId="10" fillId="0" borderId="0" xfId="0" applyFont="1" applyFill="1" applyAlignment="1">
      <alignment horizontal="center" vertical="center"/>
    </xf>
    <xf numFmtId="0" fontId="9" fillId="4"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0" xfId="0" applyFont="1" applyBorder="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0" fillId="0" borderId="0" xfId="0" applyBorder="1" applyAlignment="1">
      <alignment horizontal="center" vertical="center"/>
    </xf>
    <xf numFmtId="0" fontId="6" fillId="0" borderId="0" xfId="0" applyFont="1" applyAlignment="1">
      <alignment horizontal="center" vertical="center"/>
    </xf>
    <xf numFmtId="0" fontId="7" fillId="2"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7"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3" borderId="5"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8" fillId="0" borderId="4"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4" fontId="8" fillId="0" borderId="4" xfId="0" applyNumberFormat="1" applyFont="1" applyBorder="1" applyAlignment="1">
      <alignment horizontal="center" vertical="center"/>
    </xf>
    <xf numFmtId="4" fontId="8" fillId="0" borderId="4" xfId="0" applyNumberFormat="1" applyFont="1" applyBorder="1" applyAlignment="1">
      <alignment horizontal="center" vertical="center" wrapText="1"/>
    </xf>
    <xf numFmtId="0" fontId="8" fillId="3"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4" xfId="0" applyFont="1" applyBorder="1" applyAlignment="1">
      <alignment horizontal="center" vertical="center" wrapText="1"/>
    </xf>
    <xf numFmtId="4" fontId="0" fillId="0" borderId="4" xfId="0" applyNumberFormat="1" applyBorder="1" applyAlignment="1">
      <alignment horizontal="center" vertical="center"/>
    </xf>
    <xf numFmtId="0" fontId="0" fillId="0" borderId="0" xfId="0" applyBorder="1"/>
    <xf numFmtId="0" fontId="14" fillId="4" borderId="0" xfId="0" applyFont="1" applyFill="1" applyBorder="1" applyAlignment="1">
      <alignment horizontal="center" vertical="center"/>
    </xf>
    <xf numFmtId="0" fontId="15" fillId="0" borderId="4" xfId="0" applyFont="1" applyBorder="1" applyAlignment="1">
      <alignment horizontal="center" vertical="center" wrapText="1"/>
    </xf>
    <xf numFmtId="0" fontId="0" fillId="4" borderId="4" xfId="0" applyFill="1" applyBorder="1" applyAlignment="1">
      <alignment horizontal="center" vertical="center" wrapText="1"/>
    </xf>
    <xf numFmtId="0" fontId="0" fillId="0" borderId="4" xfId="0"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0" borderId="0" xfId="0" applyAlignment="1">
      <alignment horizontal="left"/>
    </xf>
    <xf numFmtId="0" fontId="8" fillId="0" borderId="4" xfId="0" applyFont="1" applyBorder="1" applyAlignment="1">
      <alignment horizontal="center" vertical="center"/>
    </xf>
    <xf numFmtId="0" fontId="6" fillId="0" borderId="0" xfId="0" applyFont="1" applyAlignment="1">
      <alignment horizontal="left" vertical="center"/>
    </xf>
    <xf numFmtId="49" fontId="8" fillId="5" borderId="4" xfId="0"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0" borderId="4"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9" fillId="0" borderId="0" xfId="0" applyFont="1" applyAlignment="1">
      <alignment horizontal="center" vertical="center" wrapText="1"/>
    </xf>
    <xf numFmtId="0" fontId="8"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5"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0" xfId="0" applyBorder="1" applyAlignment="1">
      <alignment horizontal="center" vertical="center" wrapText="1"/>
    </xf>
    <xf numFmtId="3" fontId="0" fillId="0" borderId="0" xfId="0" applyNumberFormat="1" applyBorder="1" applyAlignment="1">
      <alignment horizontal="center"/>
    </xf>
    <xf numFmtId="4" fontId="8" fillId="0" borderId="2" xfId="0" applyNumberFormat="1" applyFont="1" applyBorder="1" applyAlignment="1">
      <alignment horizontal="center" vertical="center"/>
    </xf>
    <xf numFmtId="0" fontId="9" fillId="0" borderId="4" xfId="0" applyFont="1" applyBorder="1" applyAlignment="1">
      <alignment horizontal="center" vertical="center" wrapText="1"/>
    </xf>
    <xf numFmtId="0" fontId="15" fillId="0" borderId="4"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wrapText="1"/>
    </xf>
    <xf numFmtId="49" fontId="15" fillId="0" borderId="0" xfId="0" applyNumberFormat="1" applyFont="1" applyAlignment="1">
      <alignment horizontal="center" vertical="center" wrapText="1"/>
    </xf>
    <xf numFmtId="0" fontId="0" fillId="0" borderId="0" xfId="0" applyAlignment="1">
      <alignment vertical="center"/>
    </xf>
    <xf numFmtId="49" fontId="8" fillId="0" borderId="0" xfId="0" applyNumberFormat="1" applyFont="1" applyFill="1" applyBorder="1" applyAlignment="1">
      <alignment horizontal="center" vertical="center" wrapText="1"/>
    </xf>
    <xf numFmtId="4" fontId="0" fillId="0" borderId="0" xfId="0" applyNumberFormat="1"/>
    <xf numFmtId="49" fontId="15" fillId="0" borderId="0" xfId="0" applyNumberFormat="1" applyFont="1" applyBorder="1" applyAlignment="1">
      <alignment horizontal="center" vertical="center" wrapText="1"/>
    </xf>
    <xf numFmtId="49" fontId="0" fillId="0" borderId="4" xfId="0" applyNumberFormat="1" applyFont="1" applyFill="1" applyBorder="1" applyAlignment="1">
      <alignment horizontal="center" vertical="center" wrapText="1"/>
    </xf>
    <xf numFmtId="166" fontId="9" fillId="0" borderId="18" xfId="0" applyNumberFormat="1" applyFont="1" applyBorder="1" applyAlignment="1">
      <alignment horizontal="center" vertical="center" wrapText="1"/>
    </xf>
    <xf numFmtId="0" fontId="17" fillId="0" borderId="0" xfId="0" applyFont="1" applyBorder="1" applyAlignment="1">
      <alignment horizontal="center" vertical="center"/>
    </xf>
    <xf numFmtId="166" fontId="9" fillId="0" borderId="18" xfId="0" applyNumberFormat="1" applyFont="1" applyFill="1" applyBorder="1" applyAlignment="1">
      <alignment horizontal="center" vertical="center" wrapText="1"/>
    </xf>
    <xf numFmtId="0" fontId="9" fillId="0" borderId="12" xfId="0" applyFont="1" applyFill="1" applyBorder="1" applyAlignment="1">
      <alignment horizontal="center" vertical="center"/>
    </xf>
    <xf numFmtId="166" fontId="9" fillId="0" borderId="4"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4" fontId="8" fillId="0" borderId="0" xfId="0" applyNumberFormat="1" applyFont="1" applyAlignment="1">
      <alignment horizontal="center" vertical="center"/>
    </xf>
    <xf numFmtId="0" fontId="8" fillId="0" borderId="5" xfId="0" applyNumberFormat="1" applyFont="1" applyFill="1" applyBorder="1" applyAlignment="1">
      <alignment horizontal="center" vertical="center" wrapText="1"/>
    </xf>
    <xf numFmtId="4" fontId="9" fillId="0" borderId="0" xfId="0" applyNumberFormat="1" applyFont="1" applyAlignment="1">
      <alignment horizontal="center" vertical="center"/>
    </xf>
    <xf numFmtId="0" fontId="19" fillId="0" borderId="0" xfId="0" applyFont="1"/>
    <xf numFmtId="0" fontId="8" fillId="0" borderId="0" xfId="0" applyFont="1" applyBorder="1" applyAlignment="1">
      <alignment horizontal="center" vertical="center"/>
    </xf>
    <xf numFmtId="0" fontId="8" fillId="0" borderId="0" xfId="0" applyFont="1" applyFill="1" applyAlignment="1">
      <alignment horizontal="center" vertical="center"/>
    </xf>
    <xf numFmtId="0" fontId="0" fillId="2" borderId="5" xfId="0" applyFill="1" applyBorder="1" applyAlignment="1"/>
    <xf numFmtId="164" fontId="8" fillId="0" borderId="4" xfId="0" applyNumberFormat="1" applyFont="1" applyBorder="1" applyAlignment="1">
      <alignment horizontal="center" vertical="center" wrapText="1"/>
    </xf>
    <xf numFmtId="164" fontId="8" fillId="4" borderId="4" xfId="0" applyNumberFormat="1" applyFont="1" applyFill="1" applyBorder="1" applyAlignment="1">
      <alignment horizontal="center" vertical="center" wrapText="1"/>
    </xf>
    <xf numFmtId="4" fontId="8" fillId="4" borderId="4"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5" borderId="5" xfId="0" applyFont="1" applyFill="1" applyBorder="1" applyAlignment="1">
      <alignment horizontal="center" vertical="center"/>
    </xf>
    <xf numFmtId="0" fontId="8" fillId="5" borderId="4" xfId="0" applyFont="1" applyFill="1" applyBorder="1" applyAlignment="1">
      <alignment horizontal="center" vertical="center"/>
    </xf>
    <xf numFmtId="164" fontId="8" fillId="5" borderId="4" xfId="0" applyNumberFormat="1" applyFont="1" applyFill="1" applyBorder="1" applyAlignment="1">
      <alignment horizontal="center" vertical="center" wrapText="1"/>
    </xf>
    <xf numFmtId="0" fontId="14" fillId="5" borderId="4" xfId="0" applyFont="1" applyFill="1" applyBorder="1" applyAlignment="1">
      <alignment horizontal="center" vertical="center"/>
    </xf>
    <xf numFmtId="4" fontId="8" fillId="5" borderId="4"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0" borderId="0" xfId="0" applyAlignment="1">
      <alignment horizontal="left"/>
    </xf>
    <xf numFmtId="0" fontId="8" fillId="0" borderId="1" xfId="0" applyFont="1" applyFill="1" applyBorder="1" applyAlignment="1">
      <alignment horizontal="center" vertical="center"/>
    </xf>
    <xf numFmtId="0" fontId="9"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4" xfId="0" applyFont="1" applyBorder="1" applyAlignment="1">
      <alignment horizontal="center" wrapText="1"/>
    </xf>
    <xf numFmtId="0" fontId="8" fillId="0" borderId="4" xfId="0" applyFont="1" applyFill="1" applyBorder="1" applyAlignment="1">
      <alignment horizontal="center" vertical="center" wrapText="1"/>
    </xf>
    <xf numFmtId="0" fontId="8" fillId="0" borderId="5" xfId="0" applyFont="1" applyBorder="1" applyAlignment="1">
      <alignment horizontal="center" vertical="center"/>
    </xf>
    <xf numFmtId="0" fontId="7" fillId="2"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7"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8" fillId="0" borderId="8"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8" fillId="0" borderId="4" xfId="0" applyFont="1" applyBorder="1" applyAlignment="1">
      <alignment horizontal="center" vertical="center"/>
    </xf>
    <xf numFmtId="0" fontId="9" fillId="0" borderId="4" xfId="0" applyFont="1" applyBorder="1" applyAlignment="1">
      <alignment horizontal="center" vertical="center" wrapText="1"/>
    </xf>
    <xf numFmtId="0" fontId="8" fillId="0" borderId="4"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8" fillId="0" borderId="0" xfId="0" applyNumberFormat="1" applyFont="1"/>
    <xf numFmtId="4" fontId="9" fillId="0" borderId="4" xfId="0" applyNumberFormat="1" applyFont="1" applyFill="1" applyBorder="1" applyAlignment="1">
      <alignment horizontal="center" vertical="center"/>
    </xf>
    <xf numFmtId="4" fontId="8" fillId="0" borderId="0" xfId="0" applyNumberFormat="1" applyFont="1" applyFill="1" applyAlignment="1">
      <alignment horizontal="center" vertical="center"/>
    </xf>
    <xf numFmtId="0" fontId="8" fillId="6" borderId="0" xfId="0" applyFont="1" applyFill="1" applyAlignment="1">
      <alignment horizontal="center" vertical="center"/>
    </xf>
    <xf numFmtId="4" fontId="10"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4" fontId="0" fillId="0" borderId="0" xfId="0" applyNumberFormat="1" applyFill="1"/>
    <xf numFmtId="0" fontId="0" fillId="0" borderId="0" xfId="0" applyFill="1"/>
    <xf numFmtId="0" fontId="0" fillId="6" borderId="0" xfId="0" applyFill="1"/>
    <xf numFmtId="4" fontId="17" fillId="0" borderId="0" xfId="0" applyNumberFormat="1" applyFont="1" applyFill="1" applyBorder="1" applyAlignment="1">
      <alignment horizontal="center" vertical="center"/>
    </xf>
    <xf numFmtId="0" fontId="23" fillId="0" borderId="0" xfId="0" applyFont="1" applyFill="1" applyAlignment="1">
      <alignment horizontal="left"/>
    </xf>
    <xf numFmtId="0" fontId="18" fillId="0" borderId="0" xfId="0" applyFont="1" applyFill="1"/>
    <xf numFmtId="0" fontId="8" fillId="0" borderId="6" xfId="0" applyFont="1" applyFill="1" applyBorder="1" applyAlignment="1">
      <alignment vertical="center"/>
    </xf>
    <xf numFmtId="0" fontId="8" fillId="0" borderId="4"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4" borderId="5" xfId="0"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5" fillId="4" borderId="4" xfId="0" applyNumberFormat="1" applyFont="1" applyFill="1" applyBorder="1" applyAlignment="1">
      <alignment horizontal="center" vertical="center" wrapText="1"/>
    </xf>
    <xf numFmtId="0" fontId="8" fillId="4" borderId="8" xfId="0" applyNumberFormat="1" applyFont="1" applyFill="1" applyBorder="1" applyAlignment="1">
      <alignment horizontal="center" vertical="center" wrapText="1"/>
    </xf>
    <xf numFmtId="0" fontId="8" fillId="4" borderId="2"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4" borderId="2" xfId="0" applyNumberFormat="1" applyFont="1" applyFill="1" applyBorder="1" applyAlignment="1">
      <alignment horizontal="center" vertical="center" wrapText="1"/>
    </xf>
    <xf numFmtId="0" fontId="15" fillId="4" borderId="7" xfId="0" applyNumberFormat="1" applyFont="1" applyFill="1" applyBorder="1" applyAlignment="1">
      <alignment horizontal="center" vertical="center" wrapText="1"/>
    </xf>
    <xf numFmtId="4" fontId="8" fillId="0" borderId="7" xfId="0" applyNumberFormat="1" applyFont="1" applyBorder="1" applyAlignment="1">
      <alignment horizontal="center" vertical="center"/>
    </xf>
    <xf numFmtId="0" fontId="15" fillId="4" borderId="7"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Fill="1" applyBorder="1" applyAlignment="1">
      <alignment horizontal="center" vertical="center"/>
    </xf>
    <xf numFmtId="0" fontId="0" fillId="0" borderId="2" xfId="0" applyFill="1" applyBorder="1" applyAlignment="1">
      <alignment horizontal="center" vertical="center" wrapText="1"/>
    </xf>
    <xf numFmtId="0" fontId="17" fillId="0" borderId="0" xfId="0" applyFont="1" applyBorder="1" applyAlignment="1">
      <alignment horizontal="center" vertical="center" wrapText="1"/>
    </xf>
    <xf numFmtId="4" fontId="8" fillId="0" borderId="8" xfId="0" applyNumberFormat="1" applyFont="1" applyBorder="1" applyAlignment="1">
      <alignment horizontal="center" vertical="center"/>
    </xf>
    <xf numFmtId="0" fontId="8"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5" fillId="0" borderId="2" xfId="0" applyFont="1" applyBorder="1" applyAlignment="1">
      <alignment horizontal="center" vertical="center" wrapText="1"/>
    </xf>
    <xf numFmtId="0" fontId="0" fillId="0" borderId="8" xfId="0"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4" fontId="8" fillId="0" borderId="4"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8" fillId="4" borderId="4" xfId="0" applyFont="1" applyFill="1" applyBorder="1" applyAlignment="1">
      <alignment horizontal="center" vertical="center" wrapText="1"/>
    </xf>
    <xf numFmtId="0" fontId="0" fillId="0" borderId="0" xfId="0" applyNumberFormat="1" applyAlignment="1">
      <alignment horizontal="left"/>
    </xf>
    <xf numFmtId="0" fontId="7" fillId="2" borderId="5" xfId="0" applyNumberFormat="1" applyFont="1" applyFill="1" applyBorder="1" applyAlignment="1">
      <alignment horizontal="center" vertical="center" wrapText="1"/>
    </xf>
    <xf numFmtId="0" fontId="15" fillId="0" borderId="4"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xf numFmtId="0" fontId="0" fillId="0" borderId="0" xfId="0" applyNumberFormat="1" applyFill="1" applyBorder="1"/>
    <xf numFmtId="0" fontId="15" fillId="0" borderId="4" xfId="0" applyNumberFormat="1" applyFont="1" applyFill="1" applyBorder="1" applyAlignment="1">
      <alignment horizontal="center" vertical="center" wrapText="1"/>
    </xf>
    <xf numFmtId="0" fontId="0" fillId="0" borderId="4" xfId="0" applyNumberFormat="1" applyFill="1" applyBorder="1" applyAlignment="1">
      <alignment horizontal="center" vertical="center" wrapText="1"/>
    </xf>
    <xf numFmtId="0" fontId="0" fillId="0" borderId="0" xfId="0" applyNumberFormat="1"/>
    <xf numFmtId="0" fontId="8" fillId="0" borderId="5"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4" fontId="8" fillId="0" borderId="4" xfId="0" applyNumberFormat="1" applyFont="1" applyBorder="1" applyAlignment="1">
      <alignment horizontal="center" vertical="center" wrapText="1"/>
    </xf>
    <xf numFmtId="0" fontId="8" fillId="4" borderId="4" xfId="0" applyFont="1" applyFill="1" applyBorder="1" applyAlignment="1">
      <alignment horizontal="center" vertical="center" wrapText="1"/>
    </xf>
    <xf numFmtId="0" fontId="8" fillId="0" borderId="23" xfId="0" applyFont="1" applyBorder="1" applyAlignment="1">
      <alignment horizontal="center" vertical="center"/>
    </xf>
    <xf numFmtId="0" fontId="8" fillId="0" borderId="5" xfId="0" applyNumberFormat="1" applyFont="1" applyFill="1" applyBorder="1" applyAlignment="1">
      <alignment horizontal="center" vertical="center"/>
    </xf>
    <xf numFmtId="4" fontId="0" fillId="0" borderId="4" xfId="0" applyNumberFormat="1" applyFont="1" applyFill="1" applyBorder="1" applyAlignment="1">
      <alignment horizontal="center" vertical="center" wrapText="1"/>
    </xf>
    <xf numFmtId="0" fontId="0" fillId="0" borderId="18" xfId="0" applyFont="1" applyBorder="1" applyAlignment="1">
      <alignment horizontal="center" vertical="center"/>
    </xf>
    <xf numFmtId="0" fontId="8" fillId="0" borderId="4" xfId="0" applyNumberFormat="1" applyFont="1" applyFill="1" applyBorder="1" applyAlignment="1">
      <alignment horizontal="center" vertical="center"/>
    </xf>
    <xf numFmtId="4" fontId="0" fillId="0" borderId="4"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8" fillId="0" borderId="24" xfId="0" applyFont="1" applyBorder="1" applyAlignment="1">
      <alignment horizontal="center" vertical="center"/>
    </xf>
    <xf numFmtId="0" fontId="0" fillId="0" borderId="1" xfId="0" applyBorder="1" applyAlignment="1">
      <alignment horizontal="center" vertical="center" wrapText="1"/>
    </xf>
    <xf numFmtId="4" fontId="0" fillId="0" borderId="1"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4" xfId="0" applyFont="1" applyBorder="1" applyAlignment="1">
      <alignment horizontal="center" vertical="center"/>
    </xf>
    <xf numFmtId="4" fontId="15"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xf>
    <xf numFmtId="0" fontId="8" fillId="0" borderId="18" xfId="0" applyFont="1" applyBorder="1" applyAlignment="1">
      <alignment horizontal="center" vertical="center"/>
    </xf>
    <xf numFmtId="4" fontId="15" fillId="0" borderId="4"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4" fontId="15" fillId="4" borderId="4" xfId="0" applyNumberFormat="1" applyFont="1" applyFill="1" applyBorder="1" applyAlignment="1">
      <alignment horizontal="center" vertical="center" wrapText="1"/>
    </xf>
    <xf numFmtId="4" fontId="0" fillId="0" borderId="1" xfId="0" applyNumberFormat="1" applyBorder="1" applyAlignment="1">
      <alignment horizontal="center" vertical="center"/>
    </xf>
    <xf numFmtId="4"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0" borderId="4" xfId="0" applyFont="1" applyBorder="1" applyAlignment="1">
      <alignment horizontal="center" vertical="center" wrapText="1"/>
    </xf>
    <xf numFmtId="4" fontId="9" fillId="0" borderId="1" xfId="0" applyNumberFormat="1" applyFont="1" applyBorder="1" applyAlignment="1">
      <alignment horizontal="center" vertical="center" wrapText="1"/>
    </xf>
    <xf numFmtId="4" fontId="9" fillId="0" borderId="4" xfId="0" applyNumberFormat="1" applyFont="1" applyBorder="1" applyAlignment="1">
      <alignment horizontal="center" vertical="center"/>
    </xf>
    <xf numFmtId="0" fontId="8" fillId="0" borderId="4" xfId="0" applyFont="1" applyFill="1" applyBorder="1" applyAlignment="1">
      <alignment horizontal="center" vertical="center" wrapText="1"/>
    </xf>
    <xf numFmtId="0" fontId="8" fillId="0" borderId="4" xfId="0" applyNumberFormat="1" applyFont="1" applyBorder="1" applyAlignment="1">
      <alignment horizontal="center" vertical="center" wrapText="1"/>
    </xf>
    <xf numFmtId="0" fontId="8" fillId="5" borderId="4"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21" fillId="0" borderId="0" xfId="0" applyFont="1" applyAlignment="1">
      <alignment horizontal="center" vertic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6" fillId="0" borderId="0" xfId="0" applyFont="1" applyAlignment="1">
      <alignment horizontal="right"/>
    </xf>
    <xf numFmtId="0" fontId="6" fillId="0" borderId="0" xfId="0" applyFont="1" applyFill="1" applyAlignment="1">
      <alignment horizontal="right"/>
    </xf>
    <xf numFmtId="0" fontId="9" fillId="4"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Alignment="1">
      <alignment wrapText="1"/>
    </xf>
    <xf numFmtId="0" fontId="0" fillId="0" borderId="0" xfId="0" applyFill="1" applyBorder="1" applyAlignment="1">
      <alignment horizontal="center" vertical="center"/>
    </xf>
    <xf numFmtId="0" fontId="9" fillId="0" borderId="7" xfId="0" applyFont="1" applyBorder="1" applyAlignment="1">
      <alignment horizontal="center" vertical="center" wrapText="1"/>
    </xf>
    <xf numFmtId="0" fontId="8" fillId="0" borderId="0" xfId="0" applyFont="1" applyBorder="1" applyAlignment="1">
      <alignment wrapText="1"/>
    </xf>
    <xf numFmtId="2" fontId="9" fillId="0" borderId="4" xfId="0" applyNumberFormat="1" applyFont="1" applyBorder="1" applyAlignment="1">
      <alignment horizontal="center" vertical="center" wrapText="1"/>
    </xf>
    <xf numFmtId="2" fontId="9" fillId="0" borderId="0" xfId="0" applyNumberFormat="1" applyFont="1" applyBorder="1" applyAlignment="1">
      <alignment horizontal="center" vertical="center" wrapText="1"/>
    </xf>
    <xf numFmtId="2" fontId="9" fillId="0" borderId="0" xfId="0" applyNumberFormat="1" applyFont="1" applyFill="1" applyBorder="1" applyAlignment="1">
      <alignment horizontal="center" vertical="center" wrapText="1"/>
    </xf>
    <xf numFmtId="0" fontId="9" fillId="0" borderId="4" xfId="0" applyFont="1" applyBorder="1" applyAlignment="1">
      <alignment horizontal="left" vertical="center" wrapText="1"/>
    </xf>
    <xf numFmtId="4" fontId="9" fillId="4" borderId="4"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8" fillId="4" borderId="0" xfId="0" applyFont="1" applyFill="1" applyAlignment="1">
      <alignment wrapText="1"/>
    </xf>
    <xf numFmtId="0" fontId="0" fillId="0" borderId="4" xfId="0" applyBorder="1"/>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15" fillId="0" borderId="4" xfId="0" applyFont="1" applyBorder="1" applyAlignment="1">
      <alignment horizontal="center" vertical="center" wrapText="1"/>
    </xf>
    <xf numFmtId="0" fontId="8" fillId="0" borderId="5" xfId="0" applyFont="1" applyBorder="1" applyAlignment="1">
      <alignment horizontal="center" vertical="center"/>
    </xf>
    <xf numFmtId="0" fontId="7" fillId="2"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7" fillId="2"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Border="1" applyAlignment="1">
      <alignment horizontal="center" vertical="center"/>
    </xf>
    <xf numFmtId="0" fontId="8" fillId="4"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3" fontId="15" fillId="0" borderId="4" xfId="0" applyNumberFormat="1" applyFont="1" applyBorder="1" applyAlignment="1">
      <alignment horizontal="center" vertical="center" wrapText="1"/>
    </xf>
    <xf numFmtId="164" fontId="8" fillId="4" borderId="5" xfId="0" applyNumberFormat="1"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8" fillId="0" borderId="0" xfId="0" applyNumberFormat="1" applyFont="1" applyFill="1" applyBorder="1" applyAlignment="1">
      <alignment horizontal="left" vertical="center"/>
    </xf>
    <xf numFmtId="17" fontId="8" fillId="4" borderId="0" xfId="0" applyNumberFormat="1" applyFont="1" applyFill="1" applyBorder="1" applyAlignment="1">
      <alignment horizontal="center" vertical="center" wrapText="1"/>
    </xf>
    <xf numFmtId="49" fontId="8" fillId="4" borderId="0" xfId="0" applyNumberFormat="1" applyFont="1" applyFill="1" applyBorder="1" applyAlignment="1">
      <alignment horizontal="center" vertical="center"/>
    </xf>
    <xf numFmtId="164" fontId="8" fillId="4" borderId="0" xfId="0" applyNumberFormat="1" applyFont="1" applyFill="1" applyBorder="1" applyAlignment="1">
      <alignment horizontal="center" vertical="center"/>
    </xf>
    <xf numFmtId="0" fontId="8" fillId="4" borderId="0" xfId="0" applyFont="1" applyFill="1" applyBorder="1" applyAlignment="1">
      <alignment horizontal="center" vertical="center"/>
    </xf>
    <xf numFmtId="164" fontId="13" fillId="5" borderId="4" xfId="0" applyNumberFormat="1" applyFont="1" applyFill="1" applyBorder="1" applyAlignment="1">
      <alignment horizontal="center" vertical="center"/>
    </xf>
    <xf numFmtId="164" fontId="0" fillId="5" borderId="10" xfId="0" applyNumberFormat="1" applyFont="1" applyFill="1" applyBorder="1" applyAlignment="1">
      <alignment horizontal="center" vertical="center"/>
    </xf>
    <xf numFmtId="0" fontId="4" fillId="0" borderId="0" xfId="0" applyFont="1"/>
    <xf numFmtId="0" fontId="4" fillId="0" borderId="0" xfId="0" applyFont="1" applyAlignment="1">
      <alignment horizontal="center" vertical="center"/>
    </xf>
    <xf numFmtId="164" fontId="4" fillId="5" borderId="4" xfId="0" applyNumberFormat="1" applyFont="1" applyFill="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13" fillId="0" borderId="0" xfId="0" applyFont="1" applyFill="1" applyBorder="1" applyAlignment="1">
      <alignment horizontal="center" vertical="center" wrapText="1"/>
    </xf>
    <xf numFmtId="0" fontId="13" fillId="5" borderId="4" xfId="0" applyFont="1" applyFill="1" applyBorder="1" applyAlignment="1">
      <alignment horizontal="center" vertical="center"/>
    </xf>
    <xf numFmtId="0" fontId="4" fillId="0" borderId="0" xfId="0" applyFont="1" applyBorder="1"/>
    <xf numFmtId="0" fontId="4" fillId="0" borderId="0" xfId="0" applyFont="1" applyBorder="1" applyAlignment="1">
      <alignment horizontal="center" vertical="center"/>
    </xf>
    <xf numFmtId="0" fontId="3" fillId="0" borderId="0" xfId="0" applyFont="1"/>
    <xf numFmtId="0" fontId="3" fillId="0" borderId="0" xfId="0" applyFont="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13" fillId="0" borderId="0" xfId="0" applyNumberFormat="1" applyFont="1" applyFill="1" applyBorder="1" applyAlignment="1">
      <alignment horizontal="lef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center" wrapText="1"/>
    </xf>
    <xf numFmtId="0" fontId="26" fillId="0" borderId="0" xfId="0" applyFont="1" applyBorder="1" applyAlignment="1">
      <alignment horizontal="center" vertical="center" wrapText="1"/>
    </xf>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164" fontId="1" fillId="5" borderId="4"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0" xfId="0" applyFont="1" applyBorder="1"/>
    <xf numFmtId="0" fontId="13" fillId="4"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0" xfId="0" applyFont="1" applyBorder="1" applyAlignment="1">
      <alignment horizontal="center" vertical="center" wrapText="1"/>
    </xf>
    <xf numFmtId="4" fontId="13" fillId="0" borderId="0" xfId="0" applyNumberFormat="1" applyFont="1" applyBorder="1" applyAlignment="1">
      <alignment horizontal="center" vertical="center"/>
    </xf>
    <xf numFmtId="0" fontId="27" fillId="5" borderId="4" xfId="0" applyFont="1" applyFill="1" applyBorder="1" applyAlignment="1">
      <alignment horizontal="center" vertical="center"/>
    </xf>
    <xf numFmtId="164" fontId="27" fillId="5" borderId="4" xfId="0" applyNumberFormat="1" applyFont="1" applyFill="1" applyBorder="1" applyAlignment="1">
      <alignment horizontal="center" vertical="center"/>
    </xf>
    <xf numFmtId="0" fontId="28" fillId="0" borderId="4" xfId="0" applyFont="1" applyBorder="1" applyAlignment="1">
      <alignment horizontal="center" vertical="center" wrapText="1"/>
    </xf>
    <xf numFmtId="0" fontId="28" fillId="0" borderId="4" xfId="0" applyFont="1" applyBorder="1" applyAlignment="1">
      <alignment horizontal="center" vertical="center"/>
    </xf>
    <xf numFmtId="4" fontId="10" fillId="0" borderId="13" xfId="0" applyNumberFormat="1" applyFont="1" applyFill="1" applyBorder="1" applyAlignment="1">
      <alignment horizontal="center" vertical="center"/>
    </xf>
    <xf numFmtId="4" fontId="11" fillId="0" borderId="13" xfId="0" applyNumberFormat="1" applyFont="1" applyFill="1" applyBorder="1" applyAlignment="1">
      <alignment horizontal="center" vertical="center"/>
    </xf>
    <xf numFmtId="0" fontId="0" fillId="5" borderId="1"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5"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4" borderId="5" xfId="0" applyFont="1" applyFill="1" applyBorder="1" applyAlignment="1">
      <alignment horizontal="center" vertical="center" wrapText="1"/>
    </xf>
    <xf numFmtId="0" fontId="8" fillId="4" borderId="4" xfId="0" applyFont="1" applyFill="1" applyBorder="1" applyAlignment="1">
      <alignment horizontal="center" vertical="center" wrapText="1"/>
    </xf>
    <xf numFmtId="2" fontId="8" fillId="5" borderId="4" xfId="0" applyNumberFormat="1" applyFont="1" applyFill="1" applyBorder="1" applyAlignment="1">
      <alignment horizontal="center" vertical="center" wrapText="1"/>
    </xf>
    <xf numFmtId="3" fontId="8" fillId="5" borderId="4" xfId="0" applyNumberFormat="1" applyFont="1" applyFill="1" applyBorder="1" applyAlignment="1">
      <alignment horizontal="center" vertical="center" wrapText="1"/>
    </xf>
    <xf numFmtId="0" fontId="0" fillId="5" borderId="4" xfId="0" applyFont="1" applyFill="1" applyBorder="1" applyAlignment="1">
      <alignment horizontal="center" vertical="center"/>
    </xf>
    <xf numFmtId="17" fontId="8" fillId="5" borderId="4" xfId="0" applyNumberFormat="1" applyFont="1" applyFill="1" applyBorder="1" applyAlignment="1">
      <alignment horizontal="center" vertical="center" wrapText="1"/>
    </xf>
    <xf numFmtId="0" fontId="8" fillId="5" borderId="4" xfId="0" applyNumberFormat="1" applyFont="1" applyFill="1" applyBorder="1" applyAlignment="1">
      <alignment horizontal="center" vertical="center" wrapText="1"/>
    </xf>
    <xf numFmtId="0" fontId="18" fillId="5" borderId="4" xfId="0" applyFont="1" applyFill="1" applyBorder="1" applyAlignment="1">
      <alignment horizontal="center" vertical="center"/>
    </xf>
    <xf numFmtId="0" fontId="15" fillId="5" borderId="4" xfId="0" applyFont="1" applyFill="1" applyBorder="1" applyAlignment="1">
      <alignment horizontal="center" vertical="center" wrapText="1"/>
    </xf>
    <xf numFmtId="3" fontId="0" fillId="5" borderId="2" xfId="0" applyNumberFormat="1" applyFill="1" applyBorder="1" applyAlignment="1">
      <alignment horizontal="center" vertical="center" wrapText="1"/>
    </xf>
    <xf numFmtId="0" fontId="0" fillId="5" borderId="4" xfId="0" applyFill="1" applyBorder="1" applyAlignment="1">
      <alignment horizontal="center" vertical="center" wrapText="1"/>
    </xf>
    <xf numFmtId="0" fontId="8" fillId="5" borderId="0" xfId="0" applyFont="1" applyFill="1" applyAlignment="1">
      <alignment horizontal="center" vertical="center"/>
    </xf>
    <xf numFmtId="0" fontId="8" fillId="5" borderId="2" xfId="0" applyFont="1" applyFill="1" applyBorder="1" applyAlignment="1">
      <alignment horizontal="center" vertical="center" wrapText="1"/>
    </xf>
    <xf numFmtId="3" fontId="15" fillId="5" borderId="2" xfId="0" applyNumberFormat="1" applyFont="1" applyFill="1" applyBorder="1" applyAlignment="1">
      <alignment horizontal="center" vertical="center" wrapText="1"/>
    </xf>
    <xf numFmtId="4" fontId="8" fillId="5" borderId="2" xfId="0" applyNumberFormat="1" applyFont="1" applyFill="1" applyBorder="1" applyAlignment="1">
      <alignment horizontal="center" vertical="center"/>
    </xf>
    <xf numFmtId="0" fontId="9" fillId="5" borderId="0" xfId="0" applyFont="1" applyFill="1" applyAlignment="1">
      <alignment horizontal="center" vertical="center" wrapText="1"/>
    </xf>
    <xf numFmtId="3" fontId="0" fillId="5" borderId="4" xfId="0" applyNumberFormat="1" applyFill="1" applyBorder="1" applyAlignment="1">
      <alignment horizontal="center" vertical="center" wrapText="1"/>
    </xf>
    <xf numFmtId="3" fontId="0" fillId="5" borderId="8" xfId="0" applyNumberFormat="1" applyFill="1" applyBorder="1" applyAlignment="1">
      <alignment horizontal="center" vertical="center" wrapText="1"/>
    </xf>
    <xf numFmtId="0" fontId="9" fillId="5" borderId="5"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9" xfId="0" applyFont="1" applyFill="1" applyBorder="1" applyAlignment="1">
      <alignment horizontal="center" vertical="center" wrapText="1"/>
    </xf>
    <xf numFmtId="164" fontId="8" fillId="5" borderId="4" xfId="0" applyNumberFormat="1" applyFont="1" applyFill="1" applyBorder="1" applyAlignment="1">
      <alignment horizontal="center" vertical="center"/>
    </xf>
    <xf numFmtId="49" fontId="8" fillId="5" borderId="4" xfId="0" applyNumberFormat="1" applyFont="1" applyFill="1" applyBorder="1" applyAlignment="1">
      <alignment horizontal="center" vertical="center"/>
    </xf>
    <xf numFmtId="0" fontId="8" fillId="5" borderId="4" xfId="0" applyFont="1" applyFill="1" applyBorder="1" applyAlignment="1">
      <alignment vertical="center" wrapText="1"/>
    </xf>
    <xf numFmtId="4" fontId="8" fillId="5" borderId="4" xfId="0" applyNumberFormat="1" applyFont="1" applyFill="1" applyBorder="1" applyAlignment="1">
      <alignment horizontal="center" vertical="center"/>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4" fillId="5" borderId="5" xfId="0" applyFont="1" applyFill="1" applyBorder="1" applyAlignment="1">
      <alignment horizontal="center" vertical="center"/>
    </xf>
    <xf numFmtId="0" fontId="8" fillId="5" borderId="8"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5" fillId="5" borderId="4" xfId="0" applyFont="1" applyFill="1" applyBorder="1" applyAlignment="1">
      <alignment wrapText="1"/>
    </xf>
    <xf numFmtId="0" fontId="15" fillId="5" borderId="4" xfId="0" applyFont="1" applyFill="1" applyBorder="1" applyAlignment="1">
      <alignment horizontal="center" vertical="center"/>
    </xf>
    <xf numFmtId="0" fontId="15" fillId="5" borderId="4" xfId="0" applyFont="1" applyFill="1" applyBorder="1" applyAlignment="1">
      <alignment vertical="center"/>
    </xf>
    <xf numFmtId="4" fontId="8" fillId="5" borderId="1" xfId="0" applyNumberFormat="1" applyFont="1" applyFill="1" applyBorder="1" applyAlignment="1">
      <alignment horizontal="center" vertical="center" wrapText="1"/>
    </xf>
    <xf numFmtId="0" fontId="15" fillId="5" borderId="4" xfId="0" applyFont="1" applyFill="1" applyBorder="1" applyAlignment="1">
      <alignment vertical="center" wrapText="1"/>
    </xf>
    <xf numFmtId="0" fontId="0" fillId="5" borderId="4" xfId="0" applyFill="1" applyBorder="1" applyAlignment="1">
      <alignment horizontal="center" vertical="center"/>
    </xf>
    <xf numFmtId="0" fontId="4" fillId="5" borderId="0" xfId="0" applyFont="1" applyFill="1"/>
    <xf numFmtId="0" fontId="4" fillId="5" borderId="4" xfId="0" applyFont="1" applyFill="1" applyBorder="1" applyAlignment="1">
      <alignment horizontal="center" vertical="center" wrapText="1"/>
    </xf>
    <xf numFmtId="0" fontId="4" fillId="5" borderId="4" xfId="0" applyFont="1" applyFill="1" applyBorder="1" applyAlignment="1">
      <alignment horizontal="center" vertical="center"/>
    </xf>
    <xf numFmtId="17" fontId="15" fillId="5" borderId="4" xfId="0" applyNumberFormat="1" applyFont="1" applyFill="1" applyBorder="1" applyAlignment="1">
      <alignment horizontal="center" vertical="center" wrapText="1"/>
    </xf>
    <xf numFmtId="0" fontId="15" fillId="5" borderId="4" xfId="0" applyFont="1" applyFill="1" applyBorder="1" applyAlignment="1">
      <alignment horizontal="center" wrapText="1"/>
    </xf>
    <xf numFmtId="0" fontId="18" fillId="5" borderId="4" xfId="0" applyFont="1" applyFill="1" applyBorder="1" applyAlignment="1">
      <alignment horizontal="center" vertical="center" wrapText="1"/>
    </xf>
    <xf numFmtId="0" fontId="8" fillId="5" borderId="4" xfId="0" applyFont="1" applyFill="1" applyBorder="1" applyAlignment="1">
      <alignment horizontal="left" vertical="center"/>
    </xf>
    <xf numFmtId="3" fontId="8" fillId="5" borderId="4" xfId="0" applyNumberFormat="1" applyFont="1" applyFill="1" applyBorder="1" applyAlignment="1">
      <alignment horizontal="center" vertical="center"/>
    </xf>
    <xf numFmtId="0" fontId="0" fillId="5" borderId="0" xfId="0" applyFill="1"/>
    <xf numFmtId="0" fontId="8" fillId="5" borderId="4" xfId="1" applyNumberFormat="1" applyFont="1" applyFill="1" applyBorder="1" applyAlignment="1">
      <alignment horizontal="center" vertical="center" wrapText="1"/>
    </xf>
    <xf numFmtId="165" fontId="8" fillId="5" borderId="4" xfId="2" applyNumberFormat="1" applyFont="1" applyFill="1" applyBorder="1" applyAlignment="1">
      <alignment horizontal="center" vertical="center" wrapText="1"/>
    </xf>
    <xf numFmtId="0" fontId="8" fillId="5" borderId="4" xfId="0" applyFont="1" applyFill="1" applyBorder="1" applyAlignment="1" applyProtection="1">
      <alignment horizontal="center" vertical="center"/>
      <protection locked="0"/>
    </xf>
    <xf numFmtId="0" fontId="8" fillId="5" borderId="1" xfId="0" applyFont="1" applyFill="1" applyBorder="1" applyAlignment="1">
      <alignment horizontal="center" vertical="center"/>
    </xf>
    <xf numFmtId="0" fontId="3" fillId="5" borderId="0" xfId="0" applyFont="1" applyFill="1"/>
    <xf numFmtId="0" fontId="3" fillId="5" borderId="4" xfId="0" applyFont="1" applyFill="1" applyBorder="1" applyAlignment="1">
      <alignment horizontal="center" vertical="center" wrapText="1"/>
    </xf>
    <xf numFmtId="0" fontId="3" fillId="5" borderId="4" xfId="0" applyFont="1" applyFill="1" applyBorder="1" applyAlignment="1">
      <alignment horizontal="center" vertical="center"/>
    </xf>
    <xf numFmtId="0" fontId="8" fillId="5" borderId="4" xfId="0" applyNumberFormat="1" applyFont="1" applyFill="1" applyBorder="1" applyAlignment="1">
      <alignment horizontal="center" vertical="center"/>
    </xf>
    <xf numFmtId="1" fontId="8" fillId="5" borderId="4" xfId="0" applyNumberFormat="1" applyFont="1" applyFill="1" applyBorder="1" applyAlignment="1">
      <alignment horizontal="center" vertical="center" wrapText="1"/>
    </xf>
    <xf numFmtId="166" fontId="8" fillId="5" borderId="4" xfId="0" applyNumberFormat="1" applyFont="1" applyFill="1" applyBorder="1" applyAlignment="1">
      <alignment horizontal="center" vertical="center" wrapText="1"/>
    </xf>
    <xf numFmtId="0" fontId="18" fillId="5" borderId="4" xfId="0" applyFont="1" applyFill="1" applyBorder="1" applyAlignment="1">
      <alignment vertical="center"/>
    </xf>
    <xf numFmtId="0" fontId="2" fillId="5" borderId="0" xfId="0" applyFont="1" applyFill="1"/>
    <xf numFmtId="0" fontId="2" fillId="5"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8" fillId="5" borderId="4" xfId="5" applyFont="1" applyFill="1" applyBorder="1" applyAlignment="1">
      <alignment horizontal="center" vertical="center"/>
    </xf>
    <xf numFmtId="0" fontId="8" fillId="5" borderId="4" xfId="5" applyFont="1" applyFill="1" applyBorder="1" applyAlignment="1">
      <alignment horizontal="center" vertical="center" wrapText="1"/>
    </xf>
    <xf numFmtId="17" fontId="8" fillId="5" borderId="4" xfId="5" applyNumberFormat="1" applyFont="1" applyFill="1" applyBorder="1" applyAlignment="1">
      <alignment horizontal="center" vertical="center" wrapText="1"/>
    </xf>
    <xf numFmtId="0" fontId="8" fillId="5" borderId="4" xfId="5" applyNumberFormat="1" applyFont="1" applyFill="1" applyBorder="1" applyAlignment="1">
      <alignment horizontal="center" vertical="center" wrapText="1"/>
    </xf>
    <xf numFmtId="4" fontId="8" fillId="5" borderId="4" xfId="5" applyNumberFormat="1" applyFont="1" applyFill="1" applyBorder="1" applyAlignment="1">
      <alignment horizontal="center" vertical="center"/>
    </xf>
    <xf numFmtId="0" fontId="7" fillId="2" borderId="28" xfId="0" applyFont="1" applyFill="1" applyBorder="1" applyAlignment="1">
      <alignment horizontal="center" vertical="center" wrapText="1"/>
    </xf>
    <xf numFmtId="0" fontId="8" fillId="5" borderId="4" xfId="0" quotePrefix="1" applyFont="1" applyFill="1" applyBorder="1" applyAlignment="1">
      <alignment horizontal="center" vertical="center" wrapText="1"/>
    </xf>
    <xf numFmtId="0" fontId="0" fillId="5" borderId="5" xfId="0" applyFill="1" applyBorder="1" applyAlignment="1">
      <alignment horizontal="center" vertical="center" wrapText="1"/>
    </xf>
    <xf numFmtId="0" fontId="1" fillId="5" borderId="0" xfId="0" applyFont="1" applyFill="1"/>
    <xf numFmtId="0" fontId="1" fillId="5" borderId="4" xfId="0" applyFont="1" applyFill="1" applyBorder="1" applyAlignment="1">
      <alignment horizontal="center" vertical="center" wrapText="1"/>
    </xf>
    <xf numFmtId="0" fontId="1" fillId="5" borderId="4" xfId="0" applyFont="1" applyFill="1" applyBorder="1" applyAlignment="1">
      <alignment horizontal="center" vertical="center"/>
    </xf>
    <xf numFmtId="4" fontId="18" fillId="5" borderId="4"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15" fillId="5" borderId="4" xfId="0" applyNumberFormat="1" applyFont="1" applyFill="1" applyBorder="1" applyAlignment="1">
      <alignment horizontal="center" vertical="center" wrapText="1"/>
    </xf>
    <xf numFmtId="3" fontId="15" fillId="5" borderId="4" xfId="0" applyNumberFormat="1" applyFont="1" applyFill="1" applyBorder="1" applyAlignment="1">
      <alignment horizontal="center" vertical="center" wrapText="1"/>
    </xf>
    <xf numFmtId="0" fontId="8" fillId="5" borderId="4" xfId="0" applyFont="1" applyFill="1" applyBorder="1" applyAlignment="1">
      <alignment horizontal="center" wrapText="1"/>
    </xf>
    <xf numFmtId="2" fontId="13" fillId="5" borderId="4" xfId="0" applyNumberFormat="1" applyFont="1"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wrapText="1"/>
    </xf>
    <xf numFmtId="0" fontId="0" fillId="0" borderId="29" xfId="0" applyFill="1" applyBorder="1" applyAlignment="1">
      <alignment horizontal="right" vertical="center"/>
    </xf>
    <xf numFmtId="4" fontId="0" fillId="0" borderId="8" xfId="0" applyNumberFormat="1" applyFill="1" applyBorder="1"/>
    <xf numFmtId="0" fontId="0" fillId="0" borderId="30" xfId="0" applyFill="1" applyBorder="1" applyAlignment="1">
      <alignment horizontal="right" vertical="center"/>
    </xf>
    <xf numFmtId="4" fontId="0" fillId="0" borderId="2" xfId="0" applyNumberFormat="1" applyFill="1" applyBorder="1"/>
    <xf numFmtId="0" fontId="0" fillId="0" borderId="33" xfId="0" applyFill="1" applyBorder="1" applyAlignment="1">
      <alignment horizontal="right" vertical="center"/>
    </xf>
    <xf numFmtId="4" fontId="0" fillId="0" borderId="7" xfId="0" applyNumberFormat="1" applyFill="1" applyBorder="1"/>
    <xf numFmtId="0" fontId="8" fillId="5" borderId="0" xfId="0" applyFont="1" applyFill="1" applyBorder="1" applyAlignment="1">
      <alignment horizontal="center" vertical="center"/>
    </xf>
    <xf numFmtId="164" fontId="8" fillId="4" borderId="0" xfId="0" applyNumberFormat="1" applyFont="1" applyFill="1" applyBorder="1" applyAlignment="1">
      <alignment horizontal="center" vertical="center" wrapText="1"/>
    </xf>
    <xf numFmtId="0" fontId="8" fillId="5" borderId="4" xfId="0" applyFont="1" applyFill="1" applyBorder="1" applyAlignment="1">
      <alignment horizontal="center" vertical="center"/>
    </xf>
    <xf numFmtId="0" fontId="8" fillId="5" borderId="4"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9" fillId="5" borderId="4" xfId="0" applyFont="1" applyFill="1" applyBorder="1" applyAlignment="1">
      <alignment horizontal="center" vertical="center"/>
    </xf>
    <xf numFmtId="0" fontId="9" fillId="0" borderId="4" xfId="0" applyFont="1" applyBorder="1" applyAlignment="1">
      <alignment horizontal="center" vertical="center" wrapText="1"/>
    </xf>
    <xf numFmtId="0" fontId="29" fillId="5" borderId="4"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30" fillId="5" borderId="0" xfId="0" applyFont="1" applyFill="1" applyAlignment="1">
      <alignment horizontal="center" vertical="center" wrapText="1"/>
    </xf>
    <xf numFmtId="17" fontId="8" fillId="5" borderId="4" xfId="0" applyNumberFormat="1" applyFont="1" applyFill="1" applyBorder="1" applyAlignment="1">
      <alignment horizontal="center" vertical="center" wrapText="1"/>
    </xf>
    <xf numFmtId="164" fontId="8" fillId="5" borderId="4" xfId="0" applyNumberFormat="1" applyFont="1" applyFill="1" applyBorder="1" applyAlignment="1">
      <alignment horizontal="center" vertical="center"/>
    </xf>
    <xf numFmtId="0" fontId="8" fillId="5"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wrapText="1"/>
    </xf>
    <xf numFmtId="0" fontId="0" fillId="0" borderId="3" xfId="0" applyBorder="1" applyAlignment="1">
      <alignment horizontal="center"/>
    </xf>
    <xf numFmtId="0" fontId="7" fillId="2" borderId="4" xfId="0" applyFont="1" applyFill="1" applyBorder="1" applyAlignment="1">
      <alignment horizontal="center" vertical="center" wrapText="1"/>
    </xf>
    <xf numFmtId="164" fontId="8" fillId="5" borderId="4"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49" fontId="8" fillId="5" borderId="4"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8" fillId="5" borderId="1"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5"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164" fontId="8" fillId="4" borderId="1" xfId="0" applyNumberFormat="1" applyFont="1" applyFill="1" applyBorder="1" applyAlignment="1">
      <alignment horizontal="center" vertical="center"/>
    </xf>
    <xf numFmtId="164" fontId="8" fillId="4" borderId="6" xfId="0" applyNumberFormat="1" applyFont="1" applyFill="1" applyBorder="1" applyAlignment="1">
      <alignment horizontal="center" vertical="center"/>
    </xf>
    <xf numFmtId="164" fontId="8" fillId="4" borderId="5" xfId="0" applyNumberFormat="1" applyFont="1" applyFill="1" applyBorder="1" applyAlignment="1">
      <alignment horizontal="center" vertical="center"/>
    </xf>
    <xf numFmtId="0" fontId="8" fillId="0" borderId="4" xfId="0" applyFont="1" applyBorder="1" applyAlignment="1">
      <alignment horizontal="center" vertical="center" wrapText="1"/>
    </xf>
    <xf numFmtId="0" fontId="0" fillId="5" borderId="1"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5" xfId="0" applyFont="1" applyFill="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16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4"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164" fontId="8" fillId="4" borderId="4"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5" borderId="6" xfId="0" applyFont="1" applyFill="1" applyBorder="1" applyAlignment="1">
      <alignment horizontal="center" vertical="center" wrapText="1"/>
    </xf>
    <xf numFmtId="164" fontId="8" fillId="4" borderId="1"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5"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20" fillId="0" borderId="13" xfId="0" applyFont="1" applyBorder="1" applyAlignment="1">
      <alignment horizontal="center" vertical="center" wrapText="1"/>
    </xf>
    <xf numFmtId="0" fontId="8" fillId="0" borderId="0" xfId="0" applyFont="1" applyAlignment="1">
      <alignment horizontal="center" vertical="center" wrapText="1"/>
    </xf>
    <xf numFmtId="0" fontId="18" fillId="5" borderId="4" xfId="0" applyFont="1" applyFill="1" applyBorder="1" applyAlignment="1">
      <alignment horizontal="center" vertical="center"/>
    </xf>
    <xf numFmtId="4" fontId="8" fillId="5" borderId="4" xfId="0"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3" fontId="8" fillId="5" borderId="4" xfId="0" applyNumberFormat="1" applyFont="1" applyFill="1" applyBorder="1" applyAlignment="1">
      <alignment horizontal="center" vertical="center"/>
    </xf>
    <xf numFmtId="4" fontId="8" fillId="5" borderId="4" xfId="0" applyNumberFormat="1" applyFont="1" applyFill="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8" fillId="3" borderId="4" xfId="0" applyFont="1" applyFill="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0" fillId="0" borderId="0" xfId="0" applyFont="1" applyAlignment="1"/>
    <xf numFmtId="0" fontId="0" fillId="0" borderId="0" xfId="0" applyAlignment="1"/>
    <xf numFmtId="0" fontId="18" fillId="5" borderId="4" xfId="0" applyFont="1" applyFill="1" applyBorder="1" applyAlignment="1">
      <alignment horizontal="center" vertical="center" wrapText="1"/>
    </xf>
    <xf numFmtId="0" fontId="8" fillId="5" borderId="4" xfId="0" applyNumberFormat="1" applyFont="1" applyFill="1" applyBorder="1" applyAlignment="1">
      <alignment horizontal="center" vertical="center" wrapText="1"/>
    </xf>
    <xf numFmtId="0" fontId="16" fillId="5" borderId="4" xfId="0" applyFont="1" applyFill="1" applyBorder="1" applyAlignment="1">
      <alignment horizontal="center" vertical="center" wrapText="1"/>
    </xf>
    <xf numFmtId="0" fontId="8" fillId="5" borderId="4" xfId="0" applyNumberFormat="1" applyFont="1" applyFill="1" applyBorder="1" applyAlignment="1" applyProtection="1">
      <alignment horizontal="center" vertical="center" wrapText="1"/>
      <protection locked="0"/>
    </xf>
    <xf numFmtId="0" fontId="16" fillId="5" borderId="4" xfId="0" applyFont="1" applyFill="1" applyBorder="1" applyAlignment="1">
      <alignment horizontal="center" vertical="top" wrapText="1"/>
    </xf>
    <xf numFmtId="0" fontId="8" fillId="5" borderId="4" xfId="0" applyFont="1" applyFill="1" applyBorder="1" applyAlignment="1">
      <alignment horizontal="center" vertical="top" wrapText="1"/>
    </xf>
    <xf numFmtId="0" fontId="9" fillId="5" borderId="1"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4" xfId="0" applyFont="1" applyFill="1" applyBorder="1" applyAlignment="1">
      <alignment horizontal="center" vertical="center"/>
    </xf>
    <xf numFmtId="0" fontId="9" fillId="5" borderId="6" xfId="0" applyFont="1" applyFill="1" applyBorder="1" applyAlignment="1">
      <alignment horizontal="center" vertical="center" wrapText="1"/>
    </xf>
    <xf numFmtId="4" fontId="9" fillId="5" borderId="1" xfId="0" applyNumberFormat="1" applyFont="1" applyFill="1" applyBorder="1" applyAlignment="1">
      <alignment horizontal="center" vertical="center"/>
    </xf>
    <xf numFmtId="4" fontId="9" fillId="5" borderId="5" xfId="0" applyNumberFormat="1" applyFont="1" applyFill="1" applyBorder="1" applyAlignment="1">
      <alignment horizontal="center" vertical="center"/>
    </xf>
    <xf numFmtId="0" fontId="9" fillId="5" borderId="6" xfId="0" applyFont="1" applyFill="1" applyBorder="1" applyAlignment="1">
      <alignment horizontal="center" vertical="center"/>
    </xf>
    <xf numFmtId="4" fontId="9" fillId="5" borderId="6" xfId="0" applyNumberFormat="1" applyFont="1" applyFill="1" applyBorder="1" applyAlignment="1">
      <alignment horizontal="center" vertical="center"/>
    </xf>
    <xf numFmtId="0" fontId="9" fillId="5" borderId="4"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8" xfId="0"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49" fontId="9" fillId="5" borderId="6" xfId="0" applyNumberFormat="1" applyFont="1" applyFill="1" applyBorder="1" applyAlignment="1">
      <alignment horizontal="center" vertical="center" wrapText="1"/>
    </xf>
    <xf numFmtId="49" fontId="9" fillId="5" borderId="5" xfId="0" applyNumberFormat="1" applyFont="1" applyFill="1" applyBorder="1" applyAlignment="1">
      <alignment horizontal="center" vertical="center" wrapText="1"/>
    </xf>
    <xf numFmtId="0" fontId="9" fillId="5" borderId="1" xfId="0" applyNumberFormat="1" applyFont="1" applyFill="1" applyBorder="1" applyAlignment="1">
      <alignment horizontal="center" vertical="center" wrapText="1"/>
    </xf>
    <xf numFmtId="0" fontId="9" fillId="5" borderId="6" xfId="0" applyNumberFormat="1" applyFont="1" applyFill="1" applyBorder="1" applyAlignment="1">
      <alignment horizontal="center" vertical="center" wrapText="1"/>
    </xf>
    <xf numFmtId="0" fontId="9" fillId="5" borderId="5"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6" xfId="0"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166" fontId="9" fillId="0" borderId="4"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166" fontId="9" fillId="0" borderId="1" xfId="0" applyNumberFormat="1" applyFont="1" applyBorder="1" applyAlignment="1">
      <alignment horizontal="center" vertical="center" wrapText="1"/>
    </xf>
    <xf numFmtId="166" fontId="9" fillId="0" borderId="5" xfId="0" applyNumberFormat="1" applyFont="1" applyBorder="1" applyAlignment="1">
      <alignment horizontal="center" vertical="center" wrapText="1"/>
    </xf>
    <xf numFmtId="166" fontId="9" fillId="0" borderId="14" xfId="0" applyNumberFormat="1" applyFont="1" applyFill="1" applyBorder="1" applyAlignment="1">
      <alignment horizontal="center" vertical="center" wrapText="1"/>
    </xf>
    <xf numFmtId="166" fontId="9" fillId="0" borderId="15" xfId="0" applyNumberFormat="1" applyFont="1" applyFill="1" applyBorder="1" applyAlignment="1">
      <alignment horizontal="center" vertical="center" wrapText="1"/>
    </xf>
    <xf numFmtId="166" fontId="9" fillId="0" borderId="16" xfId="0" applyNumberFormat="1"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2" xfId="0" applyFont="1" applyFill="1" applyBorder="1" applyAlignment="1">
      <alignment horizontal="center" vertical="center"/>
    </xf>
    <xf numFmtId="166" fontId="9" fillId="0" borderId="14" xfId="0" applyNumberFormat="1" applyFont="1" applyBorder="1" applyAlignment="1">
      <alignment horizontal="center" vertical="center" wrapText="1"/>
    </xf>
    <xf numFmtId="166" fontId="9" fillId="0" borderId="16" xfId="0" applyNumberFormat="1" applyFont="1" applyBorder="1" applyAlignment="1">
      <alignment horizontal="center" vertical="center" wrapText="1"/>
    </xf>
    <xf numFmtId="166" fontId="9" fillId="0" borderId="15" xfId="0" applyNumberFormat="1" applyFont="1" applyBorder="1" applyAlignment="1">
      <alignment horizontal="center" vertical="center" wrapText="1"/>
    </xf>
    <xf numFmtId="0" fontId="9" fillId="0" borderId="6"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4" fontId="0" fillId="0" borderId="1" xfId="0" applyNumberFormat="1" applyFont="1" applyFill="1" applyBorder="1" applyAlignment="1">
      <alignment horizontal="center" vertical="center" wrapText="1"/>
    </xf>
    <xf numFmtId="4" fontId="0" fillId="0" borderId="6"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166" fontId="0" fillId="0" borderId="14" xfId="0" applyNumberFormat="1" applyFont="1" applyFill="1" applyBorder="1" applyAlignment="1">
      <alignment horizontal="center" vertical="center" wrapText="1"/>
    </xf>
    <xf numFmtId="166" fontId="0" fillId="0" borderId="15" xfId="0" applyNumberFormat="1" applyFont="1" applyFill="1" applyBorder="1" applyAlignment="1">
      <alignment horizontal="center" vertical="center" wrapText="1"/>
    </xf>
    <xf numFmtId="166" fontId="0" fillId="0" borderId="16" xfId="0" applyNumberFormat="1" applyFont="1" applyFill="1" applyBorder="1" applyAlignment="1">
      <alignment horizontal="center" vertical="center" wrapText="1"/>
    </xf>
    <xf numFmtId="166" fontId="8" fillId="5" borderId="4" xfId="0" applyNumberFormat="1" applyFont="1" applyFill="1" applyBorder="1" applyAlignment="1">
      <alignment horizontal="center" vertical="center" wrapText="1"/>
    </xf>
    <xf numFmtId="0" fontId="8" fillId="5" borderId="4" xfId="0" applyNumberFormat="1" applyFont="1" applyFill="1" applyBorder="1" applyAlignment="1">
      <alignment horizontal="center" vertical="center"/>
    </xf>
    <xf numFmtId="2" fontId="8" fillId="5" borderId="4" xfId="0" applyNumberFormat="1" applyFont="1" applyFill="1" applyBorder="1" applyAlignment="1">
      <alignment horizontal="center" vertical="center" wrapText="1"/>
    </xf>
    <xf numFmtId="4"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0" fontId="6" fillId="0" borderId="0" xfId="0" applyFont="1" applyAlignment="1">
      <alignment horizontal="right"/>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0" fillId="0" borderId="27" xfId="0" applyBorder="1" applyAlignment="1">
      <alignment horizontal="center"/>
    </xf>
    <xf numFmtId="4" fontId="18" fillId="5" borderId="4" xfId="0" applyNumberFormat="1" applyFont="1" applyFill="1" applyBorder="1" applyAlignment="1">
      <alignment horizontal="center" vertical="center"/>
    </xf>
    <xf numFmtId="4" fontId="9" fillId="0" borderId="1"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4" fontId="9" fillId="0" borderId="6" xfId="0" applyNumberFormat="1" applyFont="1" applyBorder="1" applyAlignment="1">
      <alignment horizontal="center" vertical="center" wrapText="1"/>
    </xf>
    <xf numFmtId="0" fontId="9" fillId="4" borderId="5" xfId="0" applyFont="1" applyFill="1" applyBorder="1" applyAlignment="1">
      <alignment horizontal="center" vertical="center" wrapText="1"/>
    </xf>
    <xf numFmtId="4" fontId="9" fillId="0" borderId="1" xfId="0" applyNumberFormat="1" applyFont="1" applyBorder="1" applyAlignment="1">
      <alignment horizontal="center" vertical="center"/>
    </xf>
    <xf numFmtId="4" fontId="9" fillId="0" borderId="5" xfId="0" applyNumberFormat="1" applyFont="1" applyBorder="1" applyAlignment="1">
      <alignment horizontal="center" vertical="center"/>
    </xf>
    <xf numFmtId="2" fontId="9" fillId="0" borderId="4" xfId="0" applyNumberFormat="1" applyFont="1" applyBorder="1" applyAlignment="1">
      <alignment horizontal="center" vertical="center" wrapText="1"/>
    </xf>
    <xf numFmtId="0" fontId="13" fillId="5" borderId="4"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6" xfId="0" applyFill="1" applyBorder="1" applyAlignment="1">
      <alignment horizontal="center" vertical="center" wrapText="1"/>
    </xf>
    <xf numFmtId="0" fontId="0" fillId="5" borderId="5" xfId="0" applyFill="1" applyBorder="1" applyAlignment="1">
      <alignment horizontal="center" vertical="center" wrapText="1"/>
    </xf>
    <xf numFmtId="0" fontId="0" fillId="0" borderId="1" xfId="0" applyFont="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6"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4" fontId="8" fillId="4" borderId="6" xfId="0" applyNumberFormat="1" applyFont="1" applyFill="1" applyBorder="1" applyAlignment="1">
      <alignment horizontal="center" vertical="center" wrapText="1"/>
    </xf>
    <xf numFmtId="4" fontId="8" fillId="4" borderId="5"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4" fontId="0" fillId="0" borderId="4" xfId="0" applyNumberFormat="1" applyBorder="1" applyAlignment="1">
      <alignment horizontal="center" vertical="center"/>
    </xf>
    <xf numFmtId="4" fontId="0" fillId="0" borderId="4"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4" xfId="0" applyBorder="1" applyAlignment="1">
      <alignment horizontal="center" vertical="center"/>
    </xf>
    <xf numFmtId="0" fontId="0" fillId="5" borderId="4" xfId="0" applyFont="1" applyFill="1" applyBorder="1" applyAlignment="1">
      <alignment horizontal="center" vertical="center" wrapText="1"/>
    </xf>
    <xf numFmtId="0" fontId="0" fillId="0" borderId="5" xfId="0" applyFont="1" applyBorder="1" applyAlignment="1">
      <alignment horizontal="center" vertical="center" wrapText="1"/>
    </xf>
    <xf numFmtId="4" fontId="0" fillId="0" borderId="1" xfId="0" applyNumberFormat="1" applyBorder="1" applyAlignment="1">
      <alignment horizontal="center" vertical="center"/>
    </xf>
    <xf numFmtId="4" fontId="0" fillId="0" borderId="5" xfId="0" applyNumberFormat="1" applyBorder="1" applyAlignment="1">
      <alignment horizontal="center" vertical="center"/>
    </xf>
    <xf numFmtId="4" fontId="0" fillId="0" borderId="1"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0" fontId="0" fillId="0" borderId="17" xfId="0" applyBorder="1" applyAlignment="1">
      <alignment horizontal="center" vertical="center"/>
    </xf>
    <xf numFmtId="0" fontId="0" fillId="5" borderId="1"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Font="1" applyBorder="1" applyAlignment="1">
      <alignment horizontal="center" vertical="center" wrapText="1"/>
    </xf>
    <xf numFmtId="4" fontId="0" fillId="0" borderId="6" xfId="0" applyNumberFormat="1" applyBorder="1" applyAlignment="1">
      <alignment horizontal="center" vertical="center"/>
    </xf>
    <xf numFmtId="4" fontId="24" fillId="0" borderId="1" xfId="0" applyNumberFormat="1" applyFont="1" applyBorder="1" applyAlignment="1">
      <alignment horizontal="center" vertical="center" wrapText="1"/>
    </xf>
    <xf numFmtId="4" fontId="24" fillId="0" borderId="6" xfId="0" applyNumberFormat="1" applyFont="1" applyBorder="1" applyAlignment="1">
      <alignment horizontal="center" vertical="center" wrapText="1"/>
    </xf>
    <xf numFmtId="4" fontId="24" fillId="0" borderId="5"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0" fillId="5" borderId="6" xfId="0" applyFont="1" applyFill="1" applyBorder="1" applyAlignment="1">
      <alignment horizontal="center" vertical="center" wrapText="1"/>
    </xf>
    <xf numFmtId="4" fontId="0" fillId="0" borderId="6" xfId="0" applyNumberFormat="1" applyFont="1" applyBorder="1" applyAlignment="1">
      <alignment horizontal="center" vertical="center" wrapText="1"/>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4" fontId="0" fillId="0" borderId="1" xfId="0" applyNumberFormat="1" applyFont="1" applyBorder="1" applyAlignment="1">
      <alignment horizontal="center" vertical="center"/>
    </xf>
    <xf numFmtId="4" fontId="0" fillId="0" borderId="5" xfId="0" applyNumberFormat="1" applyFont="1" applyBorder="1" applyAlignment="1">
      <alignment horizontal="center" vertical="center"/>
    </xf>
    <xf numFmtId="0" fontId="0" fillId="0" borderId="3" xfId="0" applyBorder="1"/>
    <xf numFmtId="0" fontId="7" fillId="2" borderId="11"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0" fillId="5" borderId="1" xfId="0" applyFill="1" applyBorder="1" applyAlignment="1">
      <alignment horizontal="center" vertical="center"/>
    </xf>
    <xf numFmtId="0" fontId="0" fillId="5" borderId="6" xfId="0" applyFill="1" applyBorder="1" applyAlignment="1">
      <alignment horizontal="center" vertical="center"/>
    </xf>
    <xf numFmtId="0" fontId="0" fillId="5" borderId="5" xfId="0"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15" fillId="5" borderId="4" xfId="0" applyNumberFormat="1" applyFont="1" applyFill="1" applyBorder="1" applyAlignment="1">
      <alignment horizontal="center" vertical="center" wrapText="1"/>
    </xf>
    <xf numFmtId="4" fontId="8" fillId="0" borderId="1" xfId="0" applyNumberFormat="1" applyFont="1" applyBorder="1" applyAlignment="1">
      <alignment horizontal="center" vertical="center"/>
    </xf>
    <xf numFmtId="4" fontId="8" fillId="0" borderId="5" xfId="0" applyNumberFormat="1" applyFont="1" applyBorder="1" applyAlignment="1">
      <alignment horizontal="center" vertical="center"/>
    </xf>
    <xf numFmtId="4" fontId="8" fillId="0" borderId="6" xfId="0" applyNumberFormat="1"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7" fillId="2" borderId="4" xfId="0" applyFont="1" applyFill="1" applyBorder="1" applyAlignment="1">
      <alignment horizontal="center" vertical="center"/>
    </xf>
    <xf numFmtId="0" fontId="0" fillId="0" borderId="4" xfId="0" applyBorder="1" applyAlignment="1">
      <alignment horizontal="center"/>
    </xf>
    <xf numFmtId="0" fontId="24" fillId="2" borderId="4"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5" xfId="0" applyFont="1" applyFill="1" applyBorder="1" applyAlignment="1">
      <alignment horizontal="center" vertical="center"/>
    </xf>
    <xf numFmtId="0" fontId="8" fillId="0" borderId="6" xfId="0" applyFont="1" applyFill="1" applyBorder="1" applyAlignment="1">
      <alignment horizontal="center" vertical="center"/>
    </xf>
    <xf numFmtId="4" fontId="9" fillId="0" borderId="1" xfId="0" applyNumberFormat="1" applyFont="1" applyFill="1" applyBorder="1" applyAlignment="1">
      <alignment horizontal="center" vertical="center"/>
    </xf>
    <xf numFmtId="4" fontId="9" fillId="0" borderId="6"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2" fontId="8" fillId="0" borderId="4" xfId="0" applyNumberFormat="1" applyFont="1" applyBorder="1" applyAlignment="1">
      <alignment horizontal="center" vertical="center" wrapText="1"/>
    </xf>
    <xf numFmtId="0" fontId="0" fillId="0" borderId="4" xfId="0" applyBorder="1" applyAlignment="1">
      <alignment horizontal="center" vertical="center" wrapText="1"/>
    </xf>
    <xf numFmtId="0" fontId="15" fillId="0" borderId="4" xfId="0" applyFont="1" applyBorder="1" applyAlignment="1">
      <alignment horizontal="center" vertical="center" wrapText="1"/>
    </xf>
    <xf numFmtId="0" fontId="8" fillId="0" borderId="4"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2" fontId="8" fillId="0" borderId="6"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2" fontId="18" fillId="5" borderId="4" xfId="0" applyNumberFormat="1" applyFont="1" applyFill="1" applyBorder="1" applyAlignment="1">
      <alignment horizontal="center" vertical="center" wrapText="1"/>
    </xf>
  </cellXfs>
  <cellStyles count="9">
    <cellStyle name="Dziesiętny" xfId="1" builtinId="3"/>
    <cellStyle name="Dziesiętny 2" xfId="6"/>
    <cellStyle name="Normalny" xfId="0" builtinId="0"/>
    <cellStyle name="Normalny 2" xfId="3"/>
    <cellStyle name="Normalny 3" xfId="4"/>
    <cellStyle name="Normalny 4" xfId="5"/>
    <cellStyle name="Normalny 5" xfId="8"/>
    <cellStyle name="Walutowy" xfId="2" builtinId="4"/>
    <cellStyle name="Walutowy 2" xfId="7"/>
  </cellStyles>
  <dxfs count="6">
    <dxf>
      <numFmt numFmtId="4" formatCode="#,##0.00"/>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alignment horizontal="right" vertical="center" textRotation="0" wrapText="0" indent="0" justifyLastLine="0" shrinkToFit="0" readingOrder="0"/>
      <border diagonalUp="0" diagonalDown="0" outline="0">
        <left/>
        <right style="medium">
          <color indexed="64"/>
        </right>
        <top style="thin">
          <color indexed="64"/>
        </top>
        <bottom style="thin">
          <color indexed="64"/>
        </bottom>
      </border>
    </dxf>
    <dxf>
      <border outline="0">
        <left style="medium">
          <color indexed="64"/>
        </left>
        <right style="thin">
          <color indexed="64"/>
        </right>
        <top style="medium">
          <color indexed="64"/>
        </top>
        <bottom style="thin">
          <color indexed="64"/>
        </bottom>
      </border>
    </dxf>
    <dxf>
      <fill>
        <patternFill patternType="none">
          <fgColor indexed="64"/>
          <bgColor auto="1"/>
        </patternFill>
      </fill>
    </dxf>
    <dxf>
      <border outline="0">
        <bottom style="medium">
          <color indexed="64"/>
        </bottom>
      </border>
    </dxf>
    <dxf>
      <fill>
        <patternFill patternType="none">
          <fgColor indexed="64"/>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ela1" displayName="Tabela1" ref="A4:B20" totalsRowShown="0" headerRowDxfId="5" dataDxfId="3" headerRowBorderDxfId="4" tableBorderDxfId="2">
  <autoFilter ref="A4:B20"/>
  <tableColumns count="2">
    <tableColumn id="1" name="Beneficjent" dataDxfId="1"/>
    <tableColumn id="2" name="Budżet PO 16-17"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90"/>
  <sheetViews>
    <sheetView topLeftCell="A67" zoomScale="60" zoomScaleNormal="60" workbookViewId="0">
      <selection activeCell="J56" sqref="J56:J59"/>
    </sheetView>
  </sheetViews>
  <sheetFormatPr defaultRowHeight="15"/>
  <cols>
    <col min="1" max="1" width="4.7109375" bestFit="1" customWidth="1"/>
    <col min="2" max="2" width="9.7109375" bestFit="1" customWidth="1"/>
    <col min="3" max="3" width="12.85546875"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1" t="s">
        <v>0</v>
      </c>
      <c r="B2" s="2"/>
      <c r="C2" s="2"/>
      <c r="D2" s="2"/>
      <c r="E2" s="2"/>
      <c r="F2" s="2"/>
      <c r="G2" s="2"/>
      <c r="H2" s="2"/>
      <c r="I2" s="2"/>
      <c r="J2" s="2"/>
      <c r="K2" s="2"/>
      <c r="L2" s="2"/>
      <c r="M2" s="2"/>
    </row>
    <row r="3" spans="1:16" ht="15.75">
      <c r="A3" s="1"/>
      <c r="B3" s="2"/>
      <c r="C3" s="2"/>
      <c r="D3" s="2"/>
      <c r="E3" s="2"/>
      <c r="F3" s="2"/>
      <c r="G3" s="2"/>
      <c r="H3" s="2"/>
      <c r="I3" s="2"/>
      <c r="J3" s="2"/>
      <c r="K3" s="2"/>
      <c r="L3" s="2"/>
      <c r="M3" s="2"/>
    </row>
    <row r="4" spans="1:16" s="3" customFormat="1" ht="30" customHeight="1">
      <c r="A4" s="473" t="s">
        <v>1</v>
      </c>
      <c r="B4" s="470" t="s">
        <v>2</v>
      </c>
      <c r="C4" s="470" t="s">
        <v>3</v>
      </c>
      <c r="D4" s="473" t="s">
        <v>4</v>
      </c>
      <c r="E4" s="473" t="s">
        <v>5</v>
      </c>
      <c r="F4" s="473" t="s">
        <v>6</v>
      </c>
      <c r="G4" s="473" t="s">
        <v>7</v>
      </c>
      <c r="H4" s="473" t="s">
        <v>8</v>
      </c>
      <c r="I4" s="473" t="s">
        <v>9</v>
      </c>
      <c r="J4" s="475" t="s">
        <v>10</v>
      </c>
      <c r="K4" s="476"/>
      <c r="L4" s="477" t="s">
        <v>11</v>
      </c>
      <c r="M4" s="477"/>
      <c r="N4" s="470" t="s">
        <v>12</v>
      </c>
      <c r="O4" s="470" t="s">
        <v>13</v>
      </c>
      <c r="P4" s="470" t="s">
        <v>14</v>
      </c>
    </row>
    <row r="5" spans="1:16" s="3" customFormat="1" ht="35.25" customHeight="1">
      <c r="A5" s="474"/>
      <c r="B5" s="471"/>
      <c r="C5" s="471"/>
      <c r="D5" s="474"/>
      <c r="E5" s="474"/>
      <c r="F5" s="474"/>
      <c r="G5" s="474"/>
      <c r="H5" s="474"/>
      <c r="I5" s="474"/>
      <c r="J5" s="4">
        <v>2016</v>
      </c>
      <c r="K5" s="4">
        <v>2017</v>
      </c>
      <c r="L5" s="5" t="s">
        <v>15</v>
      </c>
      <c r="M5" s="5" t="s">
        <v>16</v>
      </c>
      <c r="N5" s="471"/>
      <c r="O5" s="471"/>
      <c r="P5" s="471"/>
    </row>
    <row r="6" spans="1:16" s="3" customFormat="1" ht="109.5" customHeight="1">
      <c r="A6" s="119">
        <v>1</v>
      </c>
      <c r="B6" s="73">
        <v>6</v>
      </c>
      <c r="C6" s="119" t="s">
        <v>17</v>
      </c>
      <c r="D6" s="119" t="s">
        <v>18</v>
      </c>
      <c r="E6" s="73" t="s">
        <v>19</v>
      </c>
      <c r="F6" s="73" t="s">
        <v>20</v>
      </c>
      <c r="G6" s="73" t="s">
        <v>21</v>
      </c>
      <c r="H6" s="73" t="s">
        <v>22</v>
      </c>
      <c r="I6" s="73" t="s">
        <v>23</v>
      </c>
      <c r="J6" s="377" t="s">
        <v>30</v>
      </c>
      <c r="K6" s="377" t="s">
        <v>25</v>
      </c>
      <c r="L6" s="377" t="s">
        <v>26</v>
      </c>
      <c r="M6" s="72" t="s">
        <v>27</v>
      </c>
      <c r="N6" s="393">
        <v>17618.7</v>
      </c>
      <c r="O6" s="119" t="s">
        <v>28</v>
      </c>
      <c r="P6" s="119" t="s">
        <v>29</v>
      </c>
    </row>
    <row r="7" spans="1:16" s="3" customFormat="1" ht="38.25">
      <c r="A7" s="469">
        <v>2</v>
      </c>
      <c r="B7" s="472">
        <v>10</v>
      </c>
      <c r="C7" s="469">
        <v>4</v>
      </c>
      <c r="D7" s="469" t="s">
        <v>31</v>
      </c>
      <c r="E7" s="472" t="s">
        <v>19</v>
      </c>
      <c r="F7" s="472" t="s">
        <v>32</v>
      </c>
      <c r="G7" s="472" t="s">
        <v>33</v>
      </c>
      <c r="H7" s="472" t="s">
        <v>34</v>
      </c>
      <c r="I7" s="472" t="s">
        <v>35</v>
      </c>
      <c r="J7" s="467" t="s">
        <v>36</v>
      </c>
      <c r="K7" s="467" t="s">
        <v>25</v>
      </c>
      <c r="L7" s="73" t="s">
        <v>37</v>
      </c>
      <c r="M7" s="72" t="s">
        <v>27</v>
      </c>
      <c r="N7" s="468">
        <v>28062.43</v>
      </c>
      <c r="O7" s="469" t="s">
        <v>28</v>
      </c>
      <c r="P7" s="469" t="s">
        <v>29</v>
      </c>
    </row>
    <row r="8" spans="1:16" s="3" customFormat="1" ht="59.25" customHeight="1">
      <c r="A8" s="469"/>
      <c r="B8" s="472"/>
      <c r="C8" s="469"/>
      <c r="D8" s="469"/>
      <c r="E8" s="472"/>
      <c r="F8" s="472"/>
      <c r="G8" s="472"/>
      <c r="H8" s="472"/>
      <c r="I8" s="472"/>
      <c r="J8" s="467"/>
      <c r="K8" s="467"/>
      <c r="L8" s="73" t="s">
        <v>38</v>
      </c>
      <c r="M8" s="72" t="s">
        <v>39</v>
      </c>
      <c r="N8" s="468"/>
      <c r="O8" s="469"/>
      <c r="P8" s="469"/>
    </row>
    <row r="9" spans="1:16" s="3" customFormat="1" ht="38.25">
      <c r="A9" s="469">
        <v>3</v>
      </c>
      <c r="B9" s="472">
        <v>10</v>
      </c>
      <c r="C9" s="469">
        <v>4</v>
      </c>
      <c r="D9" s="469" t="s">
        <v>31</v>
      </c>
      <c r="E9" s="472" t="s">
        <v>19</v>
      </c>
      <c r="F9" s="472" t="s">
        <v>40</v>
      </c>
      <c r="G9" s="472" t="s">
        <v>41</v>
      </c>
      <c r="H9" s="472" t="s">
        <v>42</v>
      </c>
      <c r="I9" s="472" t="s">
        <v>43</v>
      </c>
      <c r="J9" s="467" t="s">
        <v>36</v>
      </c>
      <c r="K9" s="467" t="s">
        <v>25</v>
      </c>
      <c r="L9" s="73" t="s">
        <v>37</v>
      </c>
      <c r="M9" s="72" t="s">
        <v>27</v>
      </c>
      <c r="N9" s="468">
        <v>39093.42</v>
      </c>
      <c r="O9" s="469" t="s">
        <v>28</v>
      </c>
      <c r="P9" s="469" t="s">
        <v>29</v>
      </c>
    </row>
    <row r="10" spans="1:16" s="3" customFormat="1" ht="65.25" customHeight="1">
      <c r="A10" s="469"/>
      <c r="B10" s="472"/>
      <c r="C10" s="469"/>
      <c r="D10" s="469"/>
      <c r="E10" s="472"/>
      <c r="F10" s="472"/>
      <c r="G10" s="472"/>
      <c r="H10" s="472"/>
      <c r="I10" s="472"/>
      <c r="J10" s="467"/>
      <c r="K10" s="467"/>
      <c r="L10" s="73" t="s">
        <v>38</v>
      </c>
      <c r="M10" s="72" t="s">
        <v>39</v>
      </c>
      <c r="N10" s="468"/>
      <c r="O10" s="469"/>
      <c r="P10" s="469"/>
    </row>
    <row r="11" spans="1:16" s="3" customFormat="1" ht="38.25">
      <c r="A11" s="469">
        <v>4</v>
      </c>
      <c r="B11" s="472">
        <v>10</v>
      </c>
      <c r="C11" s="469">
        <v>4</v>
      </c>
      <c r="D11" s="469" t="s">
        <v>31</v>
      </c>
      <c r="E11" s="472" t="s">
        <v>19</v>
      </c>
      <c r="F11" s="472" t="s">
        <v>44</v>
      </c>
      <c r="G11" s="472" t="s">
        <v>41</v>
      </c>
      <c r="H11" s="472" t="s">
        <v>34</v>
      </c>
      <c r="I11" s="472" t="s">
        <v>35</v>
      </c>
      <c r="J11" s="467" t="s">
        <v>45</v>
      </c>
      <c r="K11" s="467" t="s">
        <v>25</v>
      </c>
      <c r="L11" s="73" t="s">
        <v>37</v>
      </c>
      <c r="M11" s="72" t="s">
        <v>27</v>
      </c>
      <c r="N11" s="393">
        <v>80145.17</v>
      </c>
      <c r="O11" s="119" t="s">
        <v>28</v>
      </c>
      <c r="P11" s="469" t="s">
        <v>29</v>
      </c>
    </row>
    <row r="12" spans="1:16" s="3" customFormat="1" ht="57.75" customHeight="1">
      <c r="A12" s="469"/>
      <c r="B12" s="472"/>
      <c r="C12" s="469"/>
      <c r="D12" s="469"/>
      <c r="E12" s="472"/>
      <c r="F12" s="472"/>
      <c r="G12" s="472"/>
      <c r="H12" s="472"/>
      <c r="I12" s="472"/>
      <c r="J12" s="467"/>
      <c r="K12" s="467"/>
      <c r="L12" s="377" t="s">
        <v>38</v>
      </c>
      <c r="M12" s="72" t="s">
        <v>46</v>
      </c>
      <c r="N12" s="393"/>
      <c r="O12" s="119"/>
      <c r="P12" s="469"/>
    </row>
    <row r="13" spans="1:16" s="3" customFormat="1" ht="38.25">
      <c r="A13" s="469">
        <v>5</v>
      </c>
      <c r="B13" s="472">
        <v>10</v>
      </c>
      <c r="C13" s="469">
        <v>4</v>
      </c>
      <c r="D13" s="469" t="s">
        <v>31</v>
      </c>
      <c r="E13" s="472" t="s">
        <v>19</v>
      </c>
      <c r="F13" s="472" t="s">
        <v>47</v>
      </c>
      <c r="G13" s="472" t="s">
        <v>41</v>
      </c>
      <c r="H13" s="472" t="s">
        <v>34</v>
      </c>
      <c r="I13" s="472" t="s">
        <v>48</v>
      </c>
      <c r="J13" s="467" t="s">
        <v>45</v>
      </c>
      <c r="K13" s="467" t="s">
        <v>25</v>
      </c>
      <c r="L13" s="73" t="s">
        <v>37</v>
      </c>
      <c r="M13" s="72" t="s">
        <v>27</v>
      </c>
      <c r="N13" s="468">
        <v>38480.28</v>
      </c>
      <c r="O13" s="469" t="s">
        <v>28</v>
      </c>
      <c r="P13" s="469" t="s">
        <v>29</v>
      </c>
    </row>
    <row r="14" spans="1:16" s="3" customFormat="1" ht="60" customHeight="1">
      <c r="A14" s="469"/>
      <c r="B14" s="472"/>
      <c r="C14" s="469"/>
      <c r="D14" s="469"/>
      <c r="E14" s="472"/>
      <c r="F14" s="472"/>
      <c r="G14" s="472"/>
      <c r="H14" s="472"/>
      <c r="I14" s="472"/>
      <c r="J14" s="467"/>
      <c r="K14" s="467"/>
      <c r="L14" s="377" t="s">
        <v>38</v>
      </c>
      <c r="M14" s="72" t="s">
        <v>49</v>
      </c>
      <c r="N14" s="468"/>
      <c r="O14" s="469"/>
      <c r="P14" s="469"/>
    </row>
    <row r="15" spans="1:16" s="3" customFormat="1" ht="46.5" customHeight="1">
      <c r="A15" s="119">
        <v>6</v>
      </c>
      <c r="B15" s="73">
        <v>6</v>
      </c>
      <c r="C15" s="119">
        <v>1</v>
      </c>
      <c r="D15" s="119" t="s">
        <v>50</v>
      </c>
      <c r="E15" s="73" t="s">
        <v>19</v>
      </c>
      <c r="F15" s="73" t="s">
        <v>51</v>
      </c>
      <c r="G15" s="73" t="s">
        <v>52</v>
      </c>
      <c r="H15" s="73" t="s">
        <v>53</v>
      </c>
      <c r="I15" s="73" t="s">
        <v>54</v>
      </c>
      <c r="J15" s="73" t="s">
        <v>45</v>
      </c>
      <c r="K15" s="377" t="s">
        <v>25</v>
      </c>
      <c r="L15" s="377" t="s">
        <v>55</v>
      </c>
      <c r="M15" s="72" t="s">
        <v>27</v>
      </c>
      <c r="N15" s="120">
        <v>22744</v>
      </c>
      <c r="O15" s="119" t="s">
        <v>28</v>
      </c>
      <c r="P15" s="119" t="s">
        <v>29</v>
      </c>
    </row>
    <row r="16" spans="1:16" s="3" customFormat="1" ht="48.75" customHeight="1">
      <c r="A16" s="119">
        <v>7</v>
      </c>
      <c r="B16" s="73">
        <v>6</v>
      </c>
      <c r="C16" s="119">
        <v>1</v>
      </c>
      <c r="D16" s="119" t="s">
        <v>50</v>
      </c>
      <c r="E16" s="73" t="s">
        <v>19</v>
      </c>
      <c r="F16" s="73" t="s">
        <v>56</v>
      </c>
      <c r="G16" s="73" t="s">
        <v>57</v>
      </c>
      <c r="H16" s="73" t="s">
        <v>53</v>
      </c>
      <c r="I16" s="73" t="s">
        <v>54</v>
      </c>
      <c r="J16" s="73" t="s">
        <v>45</v>
      </c>
      <c r="K16" s="377" t="s">
        <v>25</v>
      </c>
      <c r="L16" s="377" t="s">
        <v>55</v>
      </c>
      <c r="M16" s="72" t="s">
        <v>27</v>
      </c>
      <c r="N16" s="120">
        <v>9594</v>
      </c>
      <c r="O16" s="119" t="s">
        <v>28</v>
      </c>
      <c r="P16" s="119" t="s">
        <v>29</v>
      </c>
    </row>
    <row r="17" spans="1:16" s="3" customFormat="1" ht="12.75">
      <c r="A17" s="469">
        <v>8</v>
      </c>
      <c r="B17" s="472">
        <v>13</v>
      </c>
      <c r="C17" s="469">
        <v>5</v>
      </c>
      <c r="D17" s="469" t="s">
        <v>58</v>
      </c>
      <c r="E17" s="472" t="s">
        <v>19</v>
      </c>
      <c r="F17" s="472" t="s">
        <v>59</v>
      </c>
      <c r="G17" s="472" t="s">
        <v>60</v>
      </c>
      <c r="H17" s="472" t="s">
        <v>61</v>
      </c>
      <c r="I17" s="472" t="s">
        <v>62</v>
      </c>
      <c r="J17" s="472" t="s">
        <v>36</v>
      </c>
      <c r="K17" s="467" t="s">
        <v>25</v>
      </c>
      <c r="L17" s="377" t="s">
        <v>63</v>
      </c>
      <c r="M17" s="72" t="s">
        <v>27</v>
      </c>
      <c r="N17" s="478">
        <v>70000</v>
      </c>
      <c r="O17" s="469" t="s">
        <v>28</v>
      </c>
      <c r="P17" s="469" t="s">
        <v>29</v>
      </c>
    </row>
    <row r="18" spans="1:16" s="3" customFormat="1" ht="38.25">
      <c r="A18" s="469"/>
      <c r="B18" s="472"/>
      <c r="C18" s="469"/>
      <c r="D18" s="469"/>
      <c r="E18" s="472"/>
      <c r="F18" s="472"/>
      <c r="G18" s="472"/>
      <c r="H18" s="472"/>
      <c r="I18" s="472"/>
      <c r="J18" s="472"/>
      <c r="K18" s="467"/>
      <c r="L18" s="377" t="s">
        <v>64</v>
      </c>
      <c r="M18" s="72" t="s">
        <v>65</v>
      </c>
      <c r="N18" s="478"/>
      <c r="O18" s="469"/>
      <c r="P18" s="469"/>
    </row>
    <row r="19" spans="1:16" s="3" customFormat="1" ht="42.75" customHeight="1">
      <c r="A19" s="469"/>
      <c r="B19" s="472"/>
      <c r="C19" s="469"/>
      <c r="D19" s="469"/>
      <c r="E19" s="472"/>
      <c r="F19" s="472"/>
      <c r="G19" s="472"/>
      <c r="H19" s="472"/>
      <c r="I19" s="472"/>
      <c r="J19" s="472"/>
      <c r="K19" s="467"/>
      <c r="L19" s="73" t="s">
        <v>66</v>
      </c>
      <c r="M19" s="72" t="s">
        <v>67</v>
      </c>
      <c r="N19" s="478"/>
      <c r="O19" s="469"/>
      <c r="P19" s="469"/>
    </row>
    <row r="20" spans="1:16" s="3" customFormat="1" ht="36.75" customHeight="1">
      <c r="A20" s="469">
        <v>9</v>
      </c>
      <c r="B20" s="469">
        <v>6</v>
      </c>
      <c r="C20" s="469" t="s">
        <v>68</v>
      </c>
      <c r="D20" s="469" t="s">
        <v>18</v>
      </c>
      <c r="E20" s="472" t="s">
        <v>69</v>
      </c>
      <c r="F20" s="472" t="s">
        <v>70</v>
      </c>
      <c r="G20" s="472" t="s">
        <v>71</v>
      </c>
      <c r="H20" s="472" t="s">
        <v>72</v>
      </c>
      <c r="I20" s="472" t="s">
        <v>73</v>
      </c>
      <c r="J20" s="469" t="s">
        <v>36</v>
      </c>
      <c r="K20" s="469" t="s">
        <v>25</v>
      </c>
      <c r="L20" s="73" t="s">
        <v>26</v>
      </c>
      <c r="M20" s="72" t="s">
        <v>27</v>
      </c>
      <c r="N20" s="468">
        <v>15609</v>
      </c>
      <c r="O20" s="469" t="s">
        <v>28</v>
      </c>
      <c r="P20" s="469">
        <v>35</v>
      </c>
    </row>
    <row r="21" spans="1:16" s="3" customFormat="1" ht="42" customHeight="1">
      <c r="A21" s="469"/>
      <c r="B21" s="469"/>
      <c r="C21" s="469"/>
      <c r="D21" s="469"/>
      <c r="E21" s="472"/>
      <c r="F21" s="472"/>
      <c r="G21" s="472"/>
      <c r="H21" s="472"/>
      <c r="I21" s="472"/>
      <c r="J21" s="469"/>
      <c r="K21" s="469"/>
      <c r="L21" s="73" t="s">
        <v>75</v>
      </c>
      <c r="M21" s="72" t="s">
        <v>76</v>
      </c>
      <c r="N21" s="468"/>
      <c r="O21" s="469"/>
      <c r="P21" s="469"/>
    </row>
    <row r="22" spans="1:16" s="3" customFormat="1" ht="42" customHeight="1">
      <c r="A22" s="469"/>
      <c r="B22" s="469"/>
      <c r="C22" s="469"/>
      <c r="D22" s="469"/>
      <c r="E22" s="472"/>
      <c r="F22" s="472"/>
      <c r="G22" s="472"/>
      <c r="H22" s="472"/>
      <c r="I22" s="472"/>
      <c r="J22" s="469"/>
      <c r="K22" s="469"/>
      <c r="L22" s="73" t="s">
        <v>77</v>
      </c>
      <c r="M22" s="72" t="s">
        <v>78</v>
      </c>
      <c r="N22" s="468"/>
      <c r="O22" s="469"/>
      <c r="P22" s="469"/>
    </row>
    <row r="23" spans="1:16" s="3" customFormat="1" ht="33.75" customHeight="1">
      <c r="A23" s="469"/>
      <c r="B23" s="469"/>
      <c r="C23" s="469"/>
      <c r="D23" s="469"/>
      <c r="E23" s="472"/>
      <c r="F23" s="472"/>
      <c r="G23" s="472"/>
      <c r="H23" s="472"/>
      <c r="I23" s="472"/>
      <c r="J23" s="469"/>
      <c r="K23" s="469"/>
      <c r="L23" s="73" t="s">
        <v>38</v>
      </c>
      <c r="M23" s="72" t="s">
        <v>79</v>
      </c>
      <c r="N23" s="468"/>
      <c r="O23" s="469"/>
      <c r="P23" s="469"/>
    </row>
    <row r="24" spans="1:16" s="3" customFormat="1" ht="178.5">
      <c r="A24" s="119">
        <v>10</v>
      </c>
      <c r="B24" s="119">
        <v>6</v>
      </c>
      <c r="C24" s="119" t="s">
        <v>80</v>
      </c>
      <c r="D24" s="119" t="s">
        <v>81</v>
      </c>
      <c r="E24" s="73" t="s">
        <v>82</v>
      </c>
      <c r="F24" s="73" t="s">
        <v>83</v>
      </c>
      <c r="G24" s="73" t="s">
        <v>84</v>
      </c>
      <c r="H24" s="73" t="s">
        <v>85</v>
      </c>
      <c r="I24" s="73" t="s">
        <v>86</v>
      </c>
      <c r="J24" s="119" t="s">
        <v>74</v>
      </c>
      <c r="K24" s="119" t="s">
        <v>25</v>
      </c>
      <c r="L24" s="73" t="s">
        <v>87</v>
      </c>
      <c r="M24" s="72" t="s">
        <v>49</v>
      </c>
      <c r="N24" s="393">
        <v>73800</v>
      </c>
      <c r="O24" s="119" t="s">
        <v>28</v>
      </c>
      <c r="P24" s="119">
        <v>33</v>
      </c>
    </row>
    <row r="25" spans="1:16" s="3" customFormat="1" ht="38.25">
      <c r="A25" s="469">
        <v>11</v>
      </c>
      <c r="B25" s="472">
        <v>13</v>
      </c>
      <c r="C25" s="469" t="s">
        <v>88</v>
      </c>
      <c r="D25" s="469" t="s">
        <v>89</v>
      </c>
      <c r="E25" s="472" t="s">
        <v>90</v>
      </c>
      <c r="F25" s="472" t="s">
        <v>91</v>
      </c>
      <c r="G25" s="472" t="s">
        <v>92</v>
      </c>
      <c r="H25" s="472" t="s">
        <v>93</v>
      </c>
      <c r="I25" s="472" t="s">
        <v>94</v>
      </c>
      <c r="J25" s="467" t="s">
        <v>24</v>
      </c>
      <c r="K25" s="469" t="s">
        <v>25</v>
      </c>
      <c r="L25" s="73" t="s">
        <v>37</v>
      </c>
      <c r="M25" s="72" t="s">
        <v>27</v>
      </c>
      <c r="N25" s="468">
        <v>15608.2</v>
      </c>
      <c r="O25" s="469" t="s">
        <v>28</v>
      </c>
      <c r="P25" s="469">
        <v>32</v>
      </c>
    </row>
    <row r="26" spans="1:16" s="3" customFormat="1" ht="12.75">
      <c r="A26" s="469"/>
      <c r="B26" s="472"/>
      <c r="C26" s="469"/>
      <c r="D26" s="469"/>
      <c r="E26" s="472"/>
      <c r="F26" s="472"/>
      <c r="G26" s="472"/>
      <c r="H26" s="472"/>
      <c r="I26" s="472"/>
      <c r="J26" s="467"/>
      <c r="K26" s="469"/>
      <c r="L26" s="73" t="s">
        <v>38</v>
      </c>
      <c r="M26" s="72" t="s">
        <v>95</v>
      </c>
      <c r="N26" s="468"/>
      <c r="O26" s="469"/>
      <c r="P26" s="469"/>
    </row>
    <row r="27" spans="1:16" s="3" customFormat="1" ht="44.25" customHeight="1">
      <c r="A27" s="469"/>
      <c r="B27" s="472"/>
      <c r="C27" s="469"/>
      <c r="D27" s="469"/>
      <c r="E27" s="472"/>
      <c r="F27" s="472"/>
      <c r="G27" s="472"/>
      <c r="H27" s="472"/>
      <c r="I27" s="472"/>
      <c r="J27" s="467"/>
      <c r="K27" s="469"/>
      <c r="L27" s="73" t="s">
        <v>96</v>
      </c>
      <c r="M27" s="72" t="s">
        <v>97</v>
      </c>
      <c r="N27" s="468"/>
      <c r="O27" s="469"/>
      <c r="P27" s="469"/>
    </row>
    <row r="28" spans="1:16" s="3" customFormat="1" ht="38.25">
      <c r="A28" s="469">
        <v>12</v>
      </c>
      <c r="B28" s="472">
        <v>13</v>
      </c>
      <c r="C28" s="469" t="s">
        <v>88</v>
      </c>
      <c r="D28" s="469" t="s">
        <v>58</v>
      </c>
      <c r="E28" s="472" t="s">
        <v>90</v>
      </c>
      <c r="F28" s="472" t="s">
        <v>98</v>
      </c>
      <c r="G28" s="472" t="s">
        <v>92</v>
      </c>
      <c r="H28" s="472" t="s">
        <v>93</v>
      </c>
      <c r="I28" s="472" t="s">
        <v>94</v>
      </c>
      <c r="J28" s="467" t="s">
        <v>36</v>
      </c>
      <c r="K28" s="469" t="s">
        <v>25</v>
      </c>
      <c r="L28" s="73" t="s">
        <v>37</v>
      </c>
      <c r="M28" s="72" t="s">
        <v>27</v>
      </c>
      <c r="N28" s="468">
        <v>14385.2</v>
      </c>
      <c r="O28" s="469" t="s">
        <v>28</v>
      </c>
      <c r="P28" s="469">
        <v>31</v>
      </c>
    </row>
    <row r="29" spans="1:16" s="3" customFormat="1" ht="12.75">
      <c r="A29" s="469"/>
      <c r="B29" s="472"/>
      <c r="C29" s="469"/>
      <c r="D29" s="469"/>
      <c r="E29" s="472"/>
      <c r="F29" s="472"/>
      <c r="G29" s="472"/>
      <c r="H29" s="472"/>
      <c r="I29" s="472"/>
      <c r="J29" s="467"/>
      <c r="K29" s="469"/>
      <c r="L29" s="73" t="s">
        <v>38</v>
      </c>
      <c r="M29" s="72" t="s">
        <v>95</v>
      </c>
      <c r="N29" s="468"/>
      <c r="O29" s="469"/>
      <c r="P29" s="469"/>
    </row>
    <row r="30" spans="1:16" s="3" customFormat="1" ht="38.25">
      <c r="A30" s="469"/>
      <c r="B30" s="472"/>
      <c r="C30" s="469"/>
      <c r="D30" s="469"/>
      <c r="E30" s="472"/>
      <c r="F30" s="472"/>
      <c r="G30" s="472"/>
      <c r="H30" s="472"/>
      <c r="I30" s="472"/>
      <c r="J30" s="467"/>
      <c r="K30" s="469"/>
      <c r="L30" s="73" t="s">
        <v>96</v>
      </c>
      <c r="M30" s="72" t="s">
        <v>95</v>
      </c>
      <c r="N30" s="468"/>
      <c r="O30" s="469"/>
      <c r="P30" s="469"/>
    </row>
    <row r="31" spans="1:16" s="3" customFormat="1" ht="38.25">
      <c r="A31" s="469">
        <v>13</v>
      </c>
      <c r="B31" s="472">
        <v>10</v>
      </c>
      <c r="C31" s="469">
        <v>5</v>
      </c>
      <c r="D31" s="469" t="s">
        <v>99</v>
      </c>
      <c r="E31" s="472" t="s">
        <v>90</v>
      </c>
      <c r="F31" s="472" t="s">
        <v>100</v>
      </c>
      <c r="G31" s="472" t="s">
        <v>101</v>
      </c>
      <c r="H31" s="472" t="s">
        <v>102</v>
      </c>
      <c r="I31" s="472" t="s">
        <v>103</v>
      </c>
      <c r="J31" s="467" t="s">
        <v>36</v>
      </c>
      <c r="K31" s="469" t="s">
        <v>25</v>
      </c>
      <c r="L31" s="73" t="s">
        <v>37</v>
      </c>
      <c r="M31" s="72" t="s">
        <v>27</v>
      </c>
      <c r="N31" s="468">
        <v>12400</v>
      </c>
      <c r="O31" s="469" t="s">
        <v>28</v>
      </c>
      <c r="P31" s="469">
        <v>31</v>
      </c>
    </row>
    <row r="32" spans="1:16" s="3" customFormat="1" ht="57.75" customHeight="1">
      <c r="A32" s="469"/>
      <c r="B32" s="472"/>
      <c r="C32" s="469"/>
      <c r="D32" s="469"/>
      <c r="E32" s="472"/>
      <c r="F32" s="472"/>
      <c r="G32" s="472"/>
      <c r="H32" s="472"/>
      <c r="I32" s="472"/>
      <c r="J32" s="467"/>
      <c r="K32" s="469"/>
      <c r="L32" s="73" t="s">
        <v>38</v>
      </c>
      <c r="M32" s="72" t="s">
        <v>104</v>
      </c>
      <c r="N32" s="468"/>
      <c r="O32" s="469"/>
      <c r="P32" s="469"/>
    </row>
    <row r="33" spans="1:16" s="3" customFormat="1" ht="38.25">
      <c r="A33" s="469"/>
      <c r="B33" s="472"/>
      <c r="C33" s="469"/>
      <c r="D33" s="469"/>
      <c r="E33" s="472"/>
      <c r="F33" s="472"/>
      <c r="G33" s="472"/>
      <c r="H33" s="472"/>
      <c r="I33" s="472"/>
      <c r="J33" s="467"/>
      <c r="K33" s="469"/>
      <c r="L33" s="73" t="s">
        <v>105</v>
      </c>
      <c r="M33" s="394" t="s">
        <v>106</v>
      </c>
      <c r="N33" s="468"/>
      <c r="O33" s="469"/>
      <c r="P33" s="469"/>
    </row>
    <row r="34" spans="1:16" s="3" customFormat="1" ht="38.25">
      <c r="A34" s="469">
        <v>14</v>
      </c>
      <c r="B34" s="472">
        <v>10</v>
      </c>
      <c r="C34" s="469" t="s">
        <v>107</v>
      </c>
      <c r="D34" s="469" t="s">
        <v>58</v>
      </c>
      <c r="E34" s="472" t="s">
        <v>90</v>
      </c>
      <c r="F34" s="472" t="s">
        <v>108</v>
      </c>
      <c r="G34" s="472" t="s">
        <v>109</v>
      </c>
      <c r="H34" s="472" t="s">
        <v>110</v>
      </c>
      <c r="I34" s="395" t="s">
        <v>94</v>
      </c>
      <c r="J34" s="467" t="s">
        <v>74</v>
      </c>
      <c r="K34" s="469" t="s">
        <v>25</v>
      </c>
      <c r="L34" s="73" t="s">
        <v>37</v>
      </c>
      <c r="M34" s="72" t="s">
        <v>111</v>
      </c>
      <c r="N34" s="468">
        <v>79642.5</v>
      </c>
      <c r="O34" s="469" t="s">
        <v>28</v>
      </c>
      <c r="P34" s="469">
        <v>30</v>
      </c>
    </row>
    <row r="35" spans="1:16" s="3" customFormat="1" ht="18.75" customHeight="1">
      <c r="A35" s="469"/>
      <c r="B35" s="472"/>
      <c r="C35" s="469"/>
      <c r="D35" s="469"/>
      <c r="E35" s="472"/>
      <c r="F35" s="472"/>
      <c r="G35" s="472"/>
      <c r="H35" s="472"/>
      <c r="I35" s="395"/>
      <c r="J35" s="467"/>
      <c r="K35" s="469"/>
      <c r="L35" s="73" t="s">
        <v>38</v>
      </c>
      <c r="M35" s="72" t="s">
        <v>65</v>
      </c>
      <c r="N35" s="468"/>
      <c r="O35" s="469"/>
      <c r="P35" s="469"/>
    </row>
    <row r="36" spans="1:16" s="3" customFormat="1" ht="38.25">
      <c r="A36" s="469"/>
      <c r="B36" s="472"/>
      <c r="C36" s="469"/>
      <c r="D36" s="469"/>
      <c r="E36" s="472"/>
      <c r="F36" s="472"/>
      <c r="G36" s="472"/>
      <c r="H36" s="472"/>
      <c r="I36" s="395"/>
      <c r="J36" s="467"/>
      <c r="K36" s="469"/>
      <c r="L36" s="73" t="s">
        <v>105</v>
      </c>
      <c r="M36" s="72" t="s">
        <v>112</v>
      </c>
      <c r="N36" s="468"/>
      <c r="O36" s="469"/>
      <c r="P36" s="469"/>
    </row>
    <row r="37" spans="1:16" s="3" customFormat="1" ht="12.75">
      <c r="A37" s="469">
        <v>15</v>
      </c>
      <c r="B37" s="469">
        <v>6</v>
      </c>
      <c r="C37" s="469">
        <v>4</v>
      </c>
      <c r="D37" s="469" t="s">
        <v>50</v>
      </c>
      <c r="E37" s="472" t="s">
        <v>69</v>
      </c>
      <c r="F37" s="472" t="s">
        <v>113</v>
      </c>
      <c r="G37" s="472" t="s">
        <v>114</v>
      </c>
      <c r="H37" s="472" t="s">
        <v>93</v>
      </c>
      <c r="I37" s="472" t="s">
        <v>115</v>
      </c>
      <c r="J37" s="467" t="s">
        <v>36</v>
      </c>
      <c r="K37" s="469" t="s">
        <v>25</v>
      </c>
      <c r="L37" s="472" t="s">
        <v>37</v>
      </c>
      <c r="M37" s="479" t="s">
        <v>27</v>
      </c>
      <c r="N37" s="468">
        <v>37375.760000000002</v>
      </c>
      <c r="O37" s="469" t="s">
        <v>28</v>
      </c>
      <c r="P37" s="469">
        <v>30</v>
      </c>
    </row>
    <row r="38" spans="1:16" s="3" customFormat="1" ht="12.75">
      <c r="A38" s="469"/>
      <c r="B38" s="469"/>
      <c r="C38" s="469"/>
      <c r="D38" s="469"/>
      <c r="E38" s="472"/>
      <c r="F38" s="472"/>
      <c r="G38" s="472"/>
      <c r="H38" s="472"/>
      <c r="I38" s="472"/>
      <c r="J38" s="467"/>
      <c r="K38" s="469"/>
      <c r="L38" s="472"/>
      <c r="M38" s="479"/>
      <c r="N38" s="468"/>
      <c r="O38" s="469"/>
      <c r="P38" s="469"/>
    </row>
    <row r="39" spans="1:16" s="3" customFormat="1" ht="12.75">
      <c r="A39" s="469"/>
      <c r="B39" s="469"/>
      <c r="C39" s="469"/>
      <c r="D39" s="469"/>
      <c r="E39" s="472"/>
      <c r="F39" s="472"/>
      <c r="G39" s="472"/>
      <c r="H39" s="472"/>
      <c r="I39" s="472"/>
      <c r="J39" s="467"/>
      <c r="K39" s="469"/>
      <c r="L39" s="73" t="s">
        <v>38</v>
      </c>
      <c r="M39" s="72" t="s">
        <v>116</v>
      </c>
      <c r="N39" s="468"/>
      <c r="O39" s="469"/>
      <c r="P39" s="469"/>
    </row>
    <row r="40" spans="1:16" s="3" customFormat="1" ht="38.25">
      <c r="A40" s="469"/>
      <c r="B40" s="469"/>
      <c r="C40" s="469"/>
      <c r="D40" s="469"/>
      <c r="E40" s="472"/>
      <c r="F40" s="472"/>
      <c r="G40" s="472"/>
      <c r="H40" s="472"/>
      <c r="I40" s="472"/>
      <c r="J40" s="467"/>
      <c r="K40" s="469"/>
      <c r="L40" s="73" t="s">
        <v>105</v>
      </c>
      <c r="M40" s="72" t="s">
        <v>117</v>
      </c>
      <c r="N40" s="468"/>
      <c r="O40" s="469"/>
      <c r="P40" s="469"/>
    </row>
    <row r="41" spans="1:16" s="3" customFormat="1" ht="63.75">
      <c r="A41" s="469"/>
      <c r="B41" s="469"/>
      <c r="C41" s="469"/>
      <c r="D41" s="469"/>
      <c r="E41" s="472"/>
      <c r="F41" s="472"/>
      <c r="G41" s="472"/>
      <c r="H41" s="472"/>
      <c r="I41" s="472"/>
      <c r="J41" s="467"/>
      <c r="K41" s="469"/>
      <c r="L41" s="73" t="s">
        <v>118</v>
      </c>
      <c r="M41" s="72" t="s">
        <v>27</v>
      </c>
      <c r="N41" s="468"/>
      <c r="O41" s="469"/>
      <c r="P41" s="469"/>
    </row>
    <row r="42" spans="1:16" s="3" customFormat="1" ht="25.5">
      <c r="A42" s="469"/>
      <c r="B42" s="469"/>
      <c r="C42" s="469"/>
      <c r="D42" s="469"/>
      <c r="E42" s="472"/>
      <c r="F42" s="472"/>
      <c r="G42" s="472"/>
      <c r="H42" s="472"/>
      <c r="I42" s="472"/>
      <c r="J42" s="467"/>
      <c r="K42" s="469"/>
      <c r="L42" s="73" t="s">
        <v>119</v>
      </c>
      <c r="M42" s="72" t="s">
        <v>27</v>
      </c>
      <c r="N42" s="468"/>
      <c r="O42" s="469"/>
      <c r="P42" s="469"/>
    </row>
    <row r="43" spans="1:16" s="3" customFormat="1" ht="25.5">
      <c r="A43" s="469"/>
      <c r="B43" s="469"/>
      <c r="C43" s="469"/>
      <c r="D43" s="469"/>
      <c r="E43" s="472"/>
      <c r="F43" s="472"/>
      <c r="G43" s="472"/>
      <c r="H43" s="472"/>
      <c r="I43" s="472"/>
      <c r="J43" s="467"/>
      <c r="K43" s="469"/>
      <c r="L43" s="73" t="s">
        <v>120</v>
      </c>
      <c r="M43" s="72" t="s">
        <v>121</v>
      </c>
      <c r="N43" s="468"/>
      <c r="O43" s="469"/>
      <c r="P43" s="469"/>
    </row>
    <row r="44" spans="1:16" s="3" customFormat="1" ht="38.25">
      <c r="A44" s="469">
        <v>16</v>
      </c>
      <c r="B44" s="469">
        <v>13</v>
      </c>
      <c r="C44" s="469" t="s">
        <v>68</v>
      </c>
      <c r="D44" s="469" t="s">
        <v>99</v>
      </c>
      <c r="E44" s="472" t="s">
        <v>90</v>
      </c>
      <c r="F44" s="472" t="s">
        <v>122</v>
      </c>
      <c r="G44" s="472" t="s">
        <v>123</v>
      </c>
      <c r="H44" s="472" t="s">
        <v>102</v>
      </c>
      <c r="I44" s="472" t="s">
        <v>124</v>
      </c>
      <c r="J44" s="469" t="s">
        <v>36</v>
      </c>
      <c r="K44" s="469" t="s">
        <v>25</v>
      </c>
      <c r="L44" s="73" t="s">
        <v>37</v>
      </c>
      <c r="M44" s="72" t="s">
        <v>27</v>
      </c>
      <c r="N44" s="468">
        <v>22999.79</v>
      </c>
      <c r="O44" s="469" t="s">
        <v>28</v>
      </c>
      <c r="P44" s="469">
        <v>29</v>
      </c>
    </row>
    <row r="45" spans="1:16" s="3" customFormat="1" ht="12.75">
      <c r="A45" s="469"/>
      <c r="B45" s="469"/>
      <c r="C45" s="469"/>
      <c r="D45" s="469"/>
      <c r="E45" s="472"/>
      <c r="F45" s="472"/>
      <c r="G45" s="472"/>
      <c r="H45" s="472"/>
      <c r="I45" s="472"/>
      <c r="J45" s="469"/>
      <c r="K45" s="469"/>
      <c r="L45" s="73" t="s">
        <v>38</v>
      </c>
      <c r="M45" s="72" t="s">
        <v>104</v>
      </c>
      <c r="N45" s="468"/>
      <c r="O45" s="469"/>
      <c r="P45" s="469"/>
    </row>
    <row r="46" spans="1:16" s="3" customFormat="1" ht="38.25">
      <c r="A46" s="469"/>
      <c r="B46" s="469"/>
      <c r="C46" s="469"/>
      <c r="D46" s="469"/>
      <c r="E46" s="472"/>
      <c r="F46" s="472"/>
      <c r="G46" s="472"/>
      <c r="H46" s="472"/>
      <c r="I46" s="472"/>
      <c r="J46" s="469"/>
      <c r="K46" s="469"/>
      <c r="L46" s="73" t="s">
        <v>105</v>
      </c>
      <c r="M46" s="72" t="s">
        <v>125</v>
      </c>
      <c r="N46" s="468"/>
      <c r="O46" s="469"/>
      <c r="P46" s="469"/>
    </row>
    <row r="47" spans="1:16" s="3" customFormat="1" ht="25.5">
      <c r="A47" s="469">
        <v>17</v>
      </c>
      <c r="B47" s="469">
        <v>12</v>
      </c>
      <c r="C47" s="469" t="s">
        <v>126</v>
      </c>
      <c r="D47" s="469" t="s">
        <v>50</v>
      </c>
      <c r="E47" s="472" t="s">
        <v>69</v>
      </c>
      <c r="F47" s="472" t="s">
        <v>127</v>
      </c>
      <c r="G47" s="472" t="s">
        <v>128</v>
      </c>
      <c r="H47" s="469" t="s">
        <v>129</v>
      </c>
      <c r="I47" s="472" t="s">
        <v>130</v>
      </c>
      <c r="J47" s="467" t="s">
        <v>24</v>
      </c>
      <c r="K47" s="469" t="s">
        <v>25</v>
      </c>
      <c r="L47" s="73" t="s">
        <v>26</v>
      </c>
      <c r="M47" s="72" t="s">
        <v>27</v>
      </c>
      <c r="N47" s="468">
        <v>17842.5</v>
      </c>
      <c r="O47" s="469" t="s">
        <v>28</v>
      </c>
      <c r="P47" s="469">
        <v>29</v>
      </c>
    </row>
    <row r="48" spans="1:16" s="3" customFormat="1" ht="38.25">
      <c r="A48" s="469"/>
      <c r="B48" s="469"/>
      <c r="C48" s="469"/>
      <c r="D48" s="469"/>
      <c r="E48" s="472"/>
      <c r="F48" s="472"/>
      <c r="G48" s="472"/>
      <c r="H48" s="469"/>
      <c r="I48" s="472"/>
      <c r="J48" s="467"/>
      <c r="K48" s="469"/>
      <c r="L48" s="73" t="s">
        <v>131</v>
      </c>
      <c r="M48" s="72" t="s">
        <v>78</v>
      </c>
      <c r="N48" s="468"/>
      <c r="O48" s="469"/>
      <c r="P48" s="469"/>
    </row>
    <row r="49" spans="1:16" s="3" customFormat="1" ht="25.5">
      <c r="A49" s="469"/>
      <c r="B49" s="469"/>
      <c r="C49" s="469"/>
      <c r="D49" s="469"/>
      <c r="E49" s="472"/>
      <c r="F49" s="472"/>
      <c r="G49" s="472"/>
      <c r="H49" s="469"/>
      <c r="I49" s="472"/>
      <c r="J49" s="467"/>
      <c r="K49" s="469"/>
      <c r="L49" s="73" t="s">
        <v>132</v>
      </c>
      <c r="M49" s="72" t="s">
        <v>133</v>
      </c>
      <c r="N49" s="468"/>
      <c r="O49" s="469"/>
      <c r="P49" s="469"/>
    </row>
    <row r="50" spans="1:16" s="3" customFormat="1" ht="25.5">
      <c r="A50" s="469">
        <v>18</v>
      </c>
      <c r="B50" s="469">
        <v>6</v>
      </c>
      <c r="C50" s="469" t="s">
        <v>88</v>
      </c>
      <c r="D50" s="469" t="s">
        <v>134</v>
      </c>
      <c r="E50" s="472" t="s">
        <v>135</v>
      </c>
      <c r="F50" s="472" t="s">
        <v>136</v>
      </c>
      <c r="G50" s="472" t="s">
        <v>137</v>
      </c>
      <c r="H50" s="472" t="s">
        <v>138</v>
      </c>
      <c r="I50" s="472" t="s">
        <v>139</v>
      </c>
      <c r="J50" s="469" t="s">
        <v>36</v>
      </c>
      <c r="K50" s="469" t="s">
        <v>25</v>
      </c>
      <c r="L50" s="73" t="s">
        <v>26</v>
      </c>
      <c r="M50" s="72" t="s">
        <v>27</v>
      </c>
      <c r="N50" s="468">
        <v>24091.9</v>
      </c>
      <c r="O50" s="469" t="s">
        <v>28</v>
      </c>
      <c r="P50" s="469">
        <v>29</v>
      </c>
    </row>
    <row r="51" spans="1:16" s="3" customFormat="1" ht="12.75">
      <c r="A51" s="469"/>
      <c r="B51" s="469"/>
      <c r="C51" s="469"/>
      <c r="D51" s="469"/>
      <c r="E51" s="472"/>
      <c r="F51" s="472"/>
      <c r="G51" s="472"/>
      <c r="H51" s="472"/>
      <c r="I51" s="472"/>
      <c r="J51" s="469"/>
      <c r="K51" s="469"/>
      <c r="L51" s="472" t="s">
        <v>75</v>
      </c>
      <c r="M51" s="479" t="s">
        <v>121</v>
      </c>
      <c r="N51" s="468"/>
      <c r="O51" s="469"/>
      <c r="P51" s="469"/>
    </row>
    <row r="52" spans="1:16" s="3" customFormat="1" ht="12.75">
      <c r="A52" s="469"/>
      <c r="B52" s="469"/>
      <c r="C52" s="469"/>
      <c r="D52" s="469"/>
      <c r="E52" s="472"/>
      <c r="F52" s="472"/>
      <c r="G52" s="472"/>
      <c r="H52" s="472"/>
      <c r="I52" s="472"/>
      <c r="J52" s="469"/>
      <c r="K52" s="469"/>
      <c r="L52" s="472"/>
      <c r="M52" s="479"/>
      <c r="N52" s="468"/>
      <c r="O52" s="469"/>
      <c r="P52" s="469"/>
    </row>
    <row r="53" spans="1:16" s="3" customFormat="1" ht="38.25">
      <c r="A53" s="469"/>
      <c r="B53" s="469"/>
      <c r="C53" s="469"/>
      <c r="D53" s="469"/>
      <c r="E53" s="472"/>
      <c r="F53" s="472"/>
      <c r="G53" s="472"/>
      <c r="H53" s="472"/>
      <c r="I53" s="472"/>
      <c r="J53" s="469"/>
      <c r="K53" s="469"/>
      <c r="L53" s="73" t="s">
        <v>105</v>
      </c>
      <c r="M53" s="72" t="s">
        <v>140</v>
      </c>
      <c r="N53" s="468"/>
      <c r="O53" s="469"/>
      <c r="P53" s="469"/>
    </row>
    <row r="54" spans="1:16" s="3" customFormat="1" ht="25.5">
      <c r="A54" s="469"/>
      <c r="B54" s="469"/>
      <c r="C54" s="469"/>
      <c r="D54" s="469"/>
      <c r="E54" s="472"/>
      <c r="F54" s="472"/>
      <c r="G54" s="472"/>
      <c r="H54" s="472"/>
      <c r="I54" s="472"/>
      <c r="J54" s="469"/>
      <c r="K54" s="469"/>
      <c r="L54" s="73" t="s">
        <v>119</v>
      </c>
      <c r="M54" s="72" t="s">
        <v>27</v>
      </c>
      <c r="N54" s="468"/>
      <c r="O54" s="469"/>
      <c r="P54" s="469"/>
    </row>
    <row r="55" spans="1:16" s="3" customFormat="1" ht="25.5">
      <c r="A55" s="469"/>
      <c r="B55" s="469"/>
      <c r="C55" s="469"/>
      <c r="D55" s="469"/>
      <c r="E55" s="472"/>
      <c r="F55" s="472"/>
      <c r="G55" s="472"/>
      <c r="H55" s="472"/>
      <c r="I55" s="472"/>
      <c r="J55" s="469"/>
      <c r="K55" s="469"/>
      <c r="L55" s="73" t="s">
        <v>120</v>
      </c>
      <c r="M55" s="72" t="s">
        <v>141</v>
      </c>
      <c r="N55" s="468"/>
      <c r="O55" s="469"/>
      <c r="P55" s="469"/>
    </row>
    <row r="56" spans="1:16" s="3" customFormat="1" ht="25.5">
      <c r="A56" s="469">
        <v>19</v>
      </c>
      <c r="B56" s="469">
        <v>4</v>
      </c>
      <c r="C56" s="469" t="s">
        <v>88</v>
      </c>
      <c r="D56" s="469" t="s">
        <v>58</v>
      </c>
      <c r="E56" s="472" t="s">
        <v>142</v>
      </c>
      <c r="F56" s="472" t="s">
        <v>143</v>
      </c>
      <c r="G56" s="472" t="s">
        <v>144</v>
      </c>
      <c r="H56" s="472" t="s">
        <v>145</v>
      </c>
      <c r="I56" s="472" t="s">
        <v>146</v>
      </c>
      <c r="J56" s="469" t="s">
        <v>36</v>
      </c>
      <c r="K56" s="469" t="s">
        <v>25</v>
      </c>
      <c r="L56" s="73" t="s">
        <v>26</v>
      </c>
      <c r="M56" s="72" t="s">
        <v>27</v>
      </c>
      <c r="N56" s="468">
        <v>45300</v>
      </c>
      <c r="O56" s="469" t="s">
        <v>28</v>
      </c>
      <c r="P56" s="469">
        <v>29</v>
      </c>
    </row>
    <row r="57" spans="1:16" s="3" customFormat="1" ht="38.25">
      <c r="A57" s="469"/>
      <c r="B57" s="469"/>
      <c r="C57" s="469"/>
      <c r="D57" s="469"/>
      <c r="E57" s="472"/>
      <c r="F57" s="472"/>
      <c r="G57" s="472"/>
      <c r="H57" s="472"/>
      <c r="I57" s="472"/>
      <c r="J57" s="469"/>
      <c r="K57" s="469"/>
      <c r="L57" s="73" t="s">
        <v>75</v>
      </c>
      <c r="M57" s="119">
        <v>50</v>
      </c>
      <c r="N57" s="468"/>
      <c r="O57" s="469"/>
      <c r="P57" s="469"/>
    </row>
    <row r="58" spans="1:16" s="3" customFormat="1" ht="25.5">
      <c r="A58" s="469"/>
      <c r="B58" s="469"/>
      <c r="C58" s="469"/>
      <c r="D58" s="469"/>
      <c r="E58" s="472"/>
      <c r="F58" s="472"/>
      <c r="G58" s="472"/>
      <c r="H58" s="472"/>
      <c r="I58" s="472"/>
      <c r="J58" s="469"/>
      <c r="K58" s="469"/>
      <c r="L58" s="73" t="s">
        <v>119</v>
      </c>
      <c r="M58" s="119">
        <v>3</v>
      </c>
      <c r="N58" s="468"/>
      <c r="O58" s="469"/>
      <c r="P58" s="469"/>
    </row>
    <row r="59" spans="1:16" s="3" customFormat="1" ht="25.5">
      <c r="A59" s="469"/>
      <c r="B59" s="469"/>
      <c r="C59" s="469"/>
      <c r="D59" s="469"/>
      <c r="E59" s="472"/>
      <c r="F59" s="472"/>
      <c r="G59" s="472"/>
      <c r="H59" s="472"/>
      <c r="I59" s="472"/>
      <c r="J59" s="469"/>
      <c r="K59" s="469"/>
      <c r="L59" s="73" t="s">
        <v>120</v>
      </c>
      <c r="M59" s="72" t="s">
        <v>65</v>
      </c>
      <c r="N59" s="468"/>
      <c r="O59" s="469"/>
      <c r="P59" s="469"/>
    </row>
    <row r="60" spans="1:16" s="3" customFormat="1" ht="38.25">
      <c r="A60" s="469">
        <v>20</v>
      </c>
      <c r="B60" s="472">
        <v>13</v>
      </c>
      <c r="C60" s="469">
        <v>5</v>
      </c>
      <c r="D60" s="469" t="s">
        <v>89</v>
      </c>
      <c r="E60" s="472" t="s">
        <v>90</v>
      </c>
      <c r="F60" s="472" t="s">
        <v>147</v>
      </c>
      <c r="G60" s="472" t="s">
        <v>148</v>
      </c>
      <c r="H60" s="472" t="s">
        <v>102</v>
      </c>
      <c r="I60" s="472" t="s">
        <v>149</v>
      </c>
      <c r="J60" s="467" t="s">
        <v>24</v>
      </c>
      <c r="K60" s="469" t="s">
        <v>25</v>
      </c>
      <c r="L60" s="73" t="s">
        <v>37</v>
      </c>
      <c r="M60" s="72" t="s">
        <v>27</v>
      </c>
      <c r="N60" s="468">
        <v>13000</v>
      </c>
      <c r="O60" s="469" t="s">
        <v>28</v>
      </c>
      <c r="P60" s="469">
        <v>28</v>
      </c>
    </row>
    <row r="61" spans="1:16" s="3" customFormat="1" ht="12.75">
      <c r="A61" s="469"/>
      <c r="B61" s="472"/>
      <c r="C61" s="469"/>
      <c r="D61" s="469"/>
      <c r="E61" s="472"/>
      <c r="F61" s="472"/>
      <c r="G61" s="472"/>
      <c r="H61" s="472"/>
      <c r="I61" s="472"/>
      <c r="J61" s="467"/>
      <c r="K61" s="469"/>
      <c r="L61" s="73" t="s">
        <v>38</v>
      </c>
      <c r="M61" s="72" t="s">
        <v>150</v>
      </c>
      <c r="N61" s="468"/>
      <c r="O61" s="469"/>
      <c r="P61" s="469"/>
    </row>
    <row r="62" spans="1:16" s="3" customFormat="1" ht="38.25">
      <c r="A62" s="469"/>
      <c r="B62" s="472"/>
      <c r="C62" s="469"/>
      <c r="D62" s="469"/>
      <c r="E62" s="472"/>
      <c r="F62" s="472"/>
      <c r="G62" s="472"/>
      <c r="H62" s="472"/>
      <c r="I62" s="472"/>
      <c r="J62" s="467"/>
      <c r="K62" s="469"/>
      <c r="L62" s="73" t="s">
        <v>105</v>
      </c>
      <c r="M62" s="119">
        <v>7</v>
      </c>
      <c r="N62" s="468"/>
      <c r="O62" s="469"/>
      <c r="P62" s="469"/>
    </row>
    <row r="63" spans="1:16" s="3" customFormat="1" ht="12.75">
      <c r="A63" s="469">
        <v>21</v>
      </c>
      <c r="B63" s="472">
        <v>13</v>
      </c>
      <c r="C63" s="469" t="s">
        <v>88</v>
      </c>
      <c r="D63" s="469" t="s">
        <v>89</v>
      </c>
      <c r="E63" s="472" t="s">
        <v>90</v>
      </c>
      <c r="F63" s="472" t="s">
        <v>151</v>
      </c>
      <c r="G63" s="472" t="s">
        <v>152</v>
      </c>
      <c r="H63" s="472" t="s">
        <v>153</v>
      </c>
      <c r="I63" s="472" t="s">
        <v>154</v>
      </c>
      <c r="J63" s="469" t="s">
        <v>74</v>
      </c>
      <c r="K63" s="469" t="s">
        <v>25</v>
      </c>
      <c r="L63" s="73" t="s">
        <v>155</v>
      </c>
      <c r="M63" s="72" t="s">
        <v>27</v>
      </c>
      <c r="N63" s="468">
        <v>14955.9</v>
      </c>
      <c r="O63" s="469" t="s">
        <v>28</v>
      </c>
      <c r="P63" s="469">
        <v>28</v>
      </c>
    </row>
    <row r="64" spans="1:16" s="3" customFormat="1" ht="38.25">
      <c r="A64" s="469"/>
      <c r="B64" s="472"/>
      <c r="C64" s="469"/>
      <c r="D64" s="469"/>
      <c r="E64" s="472"/>
      <c r="F64" s="472"/>
      <c r="G64" s="472"/>
      <c r="H64" s="472"/>
      <c r="I64" s="472"/>
      <c r="J64" s="469"/>
      <c r="K64" s="469"/>
      <c r="L64" s="73" t="s">
        <v>156</v>
      </c>
      <c r="M64" s="72" t="s">
        <v>157</v>
      </c>
      <c r="N64" s="468"/>
      <c r="O64" s="469"/>
      <c r="P64" s="469"/>
    </row>
    <row r="65" spans="1:16" s="3" customFormat="1" ht="12.75">
      <c r="A65" s="469"/>
      <c r="B65" s="472"/>
      <c r="C65" s="469"/>
      <c r="D65" s="469"/>
      <c r="E65" s="472"/>
      <c r="F65" s="472"/>
      <c r="G65" s="472"/>
      <c r="H65" s="472"/>
      <c r="I65" s="472"/>
      <c r="J65" s="469"/>
      <c r="K65" s="469"/>
      <c r="L65" s="73" t="s">
        <v>158</v>
      </c>
      <c r="M65" s="72" t="s">
        <v>104</v>
      </c>
      <c r="N65" s="468"/>
      <c r="O65" s="469"/>
      <c r="P65" s="469"/>
    </row>
    <row r="66" spans="1:16" s="3" customFormat="1" ht="19.5" customHeight="1">
      <c r="A66" s="472">
        <v>22</v>
      </c>
      <c r="B66" s="472">
        <v>10</v>
      </c>
      <c r="C66" s="472">
        <v>4</v>
      </c>
      <c r="D66" s="472" t="s">
        <v>159</v>
      </c>
      <c r="E66" s="472" t="s">
        <v>90</v>
      </c>
      <c r="F66" s="472" t="s">
        <v>160</v>
      </c>
      <c r="G66" s="472" t="s">
        <v>161</v>
      </c>
      <c r="H66" s="469" t="s">
        <v>162</v>
      </c>
      <c r="I66" s="472" t="s">
        <v>163</v>
      </c>
      <c r="J66" s="469" t="s">
        <v>74</v>
      </c>
      <c r="K66" s="469" t="s">
        <v>25</v>
      </c>
      <c r="L66" s="472" t="s">
        <v>37</v>
      </c>
      <c r="M66" s="482" t="s">
        <v>27</v>
      </c>
      <c r="N66" s="468">
        <v>19999.8</v>
      </c>
      <c r="O66" s="469" t="s">
        <v>28</v>
      </c>
      <c r="P66" s="469">
        <v>28</v>
      </c>
    </row>
    <row r="67" spans="1:16" s="3" customFormat="1" ht="33.75" customHeight="1">
      <c r="A67" s="472"/>
      <c r="B67" s="472"/>
      <c r="C67" s="472"/>
      <c r="D67" s="472"/>
      <c r="E67" s="472"/>
      <c r="F67" s="472"/>
      <c r="G67" s="472"/>
      <c r="H67" s="469"/>
      <c r="I67" s="472"/>
      <c r="J67" s="469"/>
      <c r="K67" s="469"/>
      <c r="L67" s="472"/>
      <c r="M67" s="482"/>
      <c r="N67" s="468"/>
      <c r="O67" s="469"/>
      <c r="P67" s="469"/>
    </row>
    <row r="68" spans="1:16" s="3" customFormat="1" ht="25.5">
      <c r="A68" s="472"/>
      <c r="B68" s="472"/>
      <c r="C68" s="472"/>
      <c r="D68" s="472"/>
      <c r="E68" s="472"/>
      <c r="F68" s="472"/>
      <c r="G68" s="472"/>
      <c r="H68" s="469"/>
      <c r="I68" s="472"/>
      <c r="J68" s="469"/>
      <c r="K68" s="469"/>
      <c r="L68" s="73" t="s">
        <v>164</v>
      </c>
      <c r="M68" s="394" t="s">
        <v>165</v>
      </c>
      <c r="N68" s="468"/>
      <c r="O68" s="469"/>
      <c r="P68" s="469"/>
    </row>
    <row r="69" spans="1:16" s="3" customFormat="1" ht="38.25">
      <c r="A69" s="469">
        <v>23</v>
      </c>
      <c r="B69" s="469">
        <v>10</v>
      </c>
      <c r="C69" s="469" t="s">
        <v>68</v>
      </c>
      <c r="D69" s="469" t="s">
        <v>99</v>
      </c>
      <c r="E69" s="472" t="s">
        <v>90</v>
      </c>
      <c r="F69" s="472" t="s">
        <v>166</v>
      </c>
      <c r="G69" s="472" t="s">
        <v>167</v>
      </c>
      <c r="H69" s="472" t="s">
        <v>102</v>
      </c>
      <c r="I69" s="472" t="s">
        <v>168</v>
      </c>
      <c r="J69" s="467" t="s">
        <v>36</v>
      </c>
      <c r="K69" s="472" t="s">
        <v>25</v>
      </c>
      <c r="L69" s="73" t="s">
        <v>37</v>
      </c>
      <c r="M69" s="72" t="s">
        <v>27</v>
      </c>
      <c r="N69" s="468">
        <v>15990</v>
      </c>
      <c r="O69" s="469" t="s">
        <v>28</v>
      </c>
      <c r="P69" s="469">
        <v>27</v>
      </c>
    </row>
    <row r="70" spans="1:16" s="3" customFormat="1" ht="12.75">
      <c r="A70" s="469"/>
      <c r="B70" s="469"/>
      <c r="C70" s="469"/>
      <c r="D70" s="469"/>
      <c r="E70" s="472"/>
      <c r="F70" s="472"/>
      <c r="G70" s="472"/>
      <c r="H70" s="472"/>
      <c r="I70" s="472"/>
      <c r="J70" s="467"/>
      <c r="K70" s="472"/>
      <c r="L70" s="73" t="s">
        <v>158</v>
      </c>
      <c r="M70" s="394" t="s">
        <v>104</v>
      </c>
      <c r="N70" s="468"/>
      <c r="O70" s="469"/>
      <c r="P70" s="469"/>
    </row>
    <row r="71" spans="1:16" s="3" customFormat="1" ht="38.25">
      <c r="A71" s="469"/>
      <c r="B71" s="469"/>
      <c r="C71" s="469"/>
      <c r="D71" s="469"/>
      <c r="E71" s="472"/>
      <c r="F71" s="472"/>
      <c r="G71" s="472"/>
      <c r="H71" s="472"/>
      <c r="I71" s="472"/>
      <c r="J71" s="467"/>
      <c r="K71" s="472"/>
      <c r="L71" s="73" t="s">
        <v>105</v>
      </c>
      <c r="M71" s="394" t="s">
        <v>106</v>
      </c>
      <c r="N71" s="468"/>
      <c r="O71" s="469"/>
      <c r="P71" s="469"/>
    </row>
    <row r="72" spans="1:16" s="3" customFormat="1" ht="12.75">
      <c r="A72" s="39"/>
      <c r="B72" s="186"/>
      <c r="C72" s="186"/>
      <c r="D72" s="186"/>
      <c r="E72" s="129"/>
      <c r="F72" s="83"/>
      <c r="G72" s="185"/>
      <c r="H72" s="83"/>
      <c r="I72" s="83"/>
      <c r="J72" s="322"/>
      <c r="K72" s="83"/>
      <c r="L72" s="129"/>
      <c r="M72" s="323"/>
      <c r="N72" s="324"/>
      <c r="O72" s="111"/>
      <c r="P72" s="325"/>
    </row>
    <row r="73" spans="1:16">
      <c r="F73" s="328"/>
      <c r="G73" s="329"/>
      <c r="H73" s="328"/>
      <c r="I73" s="328"/>
      <c r="J73" s="333"/>
    </row>
    <row r="74" spans="1:16">
      <c r="F74" s="334" t="s">
        <v>169</v>
      </c>
      <c r="G74" s="326">
        <f>SUM(N6,N7,N9,N11,N13,N15,N16,N17)</f>
        <v>305738</v>
      </c>
      <c r="H74" s="328"/>
      <c r="I74" s="331" t="s">
        <v>171</v>
      </c>
      <c r="J74" s="334">
        <v>8</v>
      </c>
    </row>
    <row r="75" spans="1:16">
      <c r="F75" s="334" t="s">
        <v>170</v>
      </c>
      <c r="G75" s="326">
        <f>SUM(N20,N24,N25,N28,N31,N34,N37,N44,N47,N50,N56,N60,N63,N66,N69)</f>
        <v>423000.55000000005</v>
      </c>
      <c r="H75" s="328"/>
      <c r="I75" s="332" t="s">
        <v>173</v>
      </c>
      <c r="J75" s="334">
        <v>15</v>
      </c>
    </row>
    <row r="76" spans="1:16">
      <c r="F76" s="334" t="s">
        <v>172</v>
      </c>
      <c r="G76" s="330">
        <f>SUM(G74,G75)</f>
        <v>728738.55</v>
      </c>
      <c r="H76" s="328"/>
      <c r="I76" s="332" t="s">
        <v>174</v>
      </c>
      <c r="J76" s="334">
        <f>SUM(J74,J75)</f>
        <v>23</v>
      </c>
    </row>
    <row r="78" spans="1:16" ht="15.75">
      <c r="A78" s="480" t="s">
        <v>175</v>
      </c>
      <c r="B78" s="481"/>
      <c r="C78" s="481"/>
      <c r="D78" s="481"/>
      <c r="E78" s="481"/>
      <c r="F78" s="481"/>
      <c r="G78" s="481"/>
      <c r="H78" s="481"/>
      <c r="I78" s="481"/>
      <c r="J78" s="481"/>
      <c r="K78" s="481"/>
      <c r="L78" s="481"/>
      <c r="M78" s="481"/>
    </row>
    <row r="79" spans="1:16" ht="15.75">
      <c r="A79" s="1"/>
      <c r="B79" s="2"/>
      <c r="C79" s="2"/>
      <c r="D79" s="2"/>
      <c r="E79" s="2"/>
      <c r="F79" s="2"/>
      <c r="G79" s="2"/>
      <c r="H79" s="2"/>
      <c r="I79" s="2"/>
      <c r="J79" s="2"/>
      <c r="K79" s="2"/>
      <c r="L79" s="2"/>
      <c r="M79" s="2"/>
    </row>
    <row r="80" spans="1:16" s="3" customFormat="1" ht="30" customHeight="1">
      <c r="A80" s="473" t="s">
        <v>1</v>
      </c>
      <c r="B80" s="470" t="s">
        <v>2</v>
      </c>
      <c r="C80" s="470" t="s">
        <v>3</v>
      </c>
      <c r="D80" s="473" t="s">
        <v>4</v>
      </c>
      <c r="E80" s="473" t="s">
        <v>5</v>
      </c>
      <c r="F80" s="473" t="s">
        <v>6</v>
      </c>
      <c r="G80" s="473" t="s">
        <v>7</v>
      </c>
      <c r="H80" s="473" t="s">
        <v>8</v>
      </c>
      <c r="I80" s="473" t="s">
        <v>9</v>
      </c>
      <c r="J80" s="475" t="s">
        <v>10</v>
      </c>
      <c r="K80" s="476"/>
      <c r="L80" s="477" t="s">
        <v>11</v>
      </c>
      <c r="M80" s="477"/>
      <c r="N80" s="470" t="s">
        <v>12</v>
      </c>
      <c r="O80" s="470" t="s">
        <v>13</v>
      </c>
      <c r="P80" s="470" t="s">
        <v>14</v>
      </c>
    </row>
    <row r="81" spans="1:16" s="3" customFormat="1" ht="35.25" customHeight="1">
      <c r="A81" s="474"/>
      <c r="B81" s="471"/>
      <c r="C81" s="471"/>
      <c r="D81" s="474"/>
      <c r="E81" s="474"/>
      <c r="F81" s="474"/>
      <c r="G81" s="474"/>
      <c r="H81" s="474"/>
      <c r="I81" s="474"/>
      <c r="J81" s="4">
        <v>2016</v>
      </c>
      <c r="K81" s="4">
        <v>2017</v>
      </c>
      <c r="L81" s="5" t="s">
        <v>15</v>
      </c>
      <c r="M81" s="5" t="s">
        <v>16</v>
      </c>
      <c r="N81" s="471"/>
      <c r="O81" s="471"/>
      <c r="P81" s="471"/>
    </row>
    <row r="82" spans="1:16" s="3" customFormat="1" ht="144.75" customHeight="1">
      <c r="A82" s="6">
        <v>1</v>
      </c>
      <c r="B82" s="119">
        <v>13</v>
      </c>
      <c r="C82" s="119" t="s">
        <v>17</v>
      </c>
      <c r="D82" s="119" t="s">
        <v>176</v>
      </c>
      <c r="E82" s="8" t="s">
        <v>177</v>
      </c>
      <c r="F82" s="9" t="s">
        <v>178</v>
      </c>
      <c r="G82" s="9" t="s">
        <v>179</v>
      </c>
      <c r="H82" s="9" t="s">
        <v>85</v>
      </c>
      <c r="I82" s="9" t="s">
        <v>180</v>
      </c>
      <c r="J82" s="23" t="s">
        <v>74</v>
      </c>
      <c r="K82" s="17" t="s">
        <v>25</v>
      </c>
      <c r="L82" s="9" t="s">
        <v>87</v>
      </c>
      <c r="M82" s="17">
        <v>10</v>
      </c>
      <c r="N82" s="13">
        <v>111315</v>
      </c>
      <c r="O82" s="14" t="s">
        <v>28</v>
      </c>
      <c r="P82" s="17">
        <v>25</v>
      </c>
    </row>
    <row r="83" spans="1:16" s="3" customFormat="1" ht="110.25" customHeight="1">
      <c r="A83" s="488">
        <v>2</v>
      </c>
      <c r="B83" s="491">
        <v>10</v>
      </c>
      <c r="C83" s="491" t="s">
        <v>80</v>
      </c>
      <c r="D83" s="491" t="s">
        <v>31</v>
      </c>
      <c r="E83" s="494" t="s">
        <v>181</v>
      </c>
      <c r="F83" s="497" t="s">
        <v>182</v>
      </c>
      <c r="G83" s="494" t="s">
        <v>183</v>
      </c>
      <c r="H83" s="486" t="s">
        <v>184</v>
      </c>
      <c r="I83" s="486" t="s">
        <v>185</v>
      </c>
      <c r="J83" s="509" t="s">
        <v>74</v>
      </c>
      <c r="K83" s="483" t="s">
        <v>25</v>
      </c>
      <c r="L83" s="15" t="s">
        <v>37</v>
      </c>
      <c r="M83" s="18" t="s">
        <v>27</v>
      </c>
      <c r="N83" s="505">
        <v>271692</v>
      </c>
      <c r="O83" s="502" t="s">
        <v>186</v>
      </c>
      <c r="P83" s="483">
        <v>25</v>
      </c>
    </row>
    <row r="84" spans="1:16" s="3" customFormat="1" ht="58.5" customHeight="1">
      <c r="A84" s="489"/>
      <c r="B84" s="492"/>
      <c r="C84" s="492"/>
      <c r="D84" s="492"/>
      <c r="E84" s="495"/>
      <c r="F84" s="498"/>
      <c r="G84" s="495"/>
      <c r="H84" s="500"/>
      <c r="I84" s="500"/>
      <c r="J84" s="510"/>
      <c r="K84" s="484"/>
      <c r="L84" s="486" t="s">
        <v>158</v>
      </c>
      <c r="M84" s="483">
        <v>20</v>
      </c>
      <c r="N84" s="506"/>
      <c r="O84" s="503"/>
      <c r="P84" s="484"/>
    </row>
    <row r="85" spans="1:16" s="3" customFormat="1" ht="28.5" customHeight="1">
      <c r="A85" s="490"/>
      <c r="B85" s="493"/>
      <c r="C85" s="493"/>
      <c r="D85" s="493"/>
      <c r="E85" s="496"/>
      <c r="F85" s="499"/>
      <c r="G85" s="496"/>
      <c r="H85" s="487"/>
      <c r="I85" s="487"/>
      <c r="J85" s="511"/>
      <c r="K85" s="485"/>
      <c r="L85" s="487"/>
      <c r="M85" s="485"/>
      <c r="N85" s="507"/>
      <c r="O85" s="504"/>
      <c r="P85" s="485"/>
    </row>
    <row r="86" spans="1:16" s="3" customFormat="1" ht="121.5" customHeight="1">
      <c r="A86" s="488">
        <v>3</v>
      </c>
      <c r="B86" s="491">
        <v>13</v>
      </c>
      <c r="C86" s="491" t="s">
        <v>187</v>
      </c>
      <c r="D86" s="491" t="s">
        <v>188</v>
      </c>
      <c r="E86" s="494" t="s">
        <v>90</v>
      </c>
      <c r="F86" s="494" t="s">
        <v>189</v>
      </c>
      <c r="G86" s="486" t="s">
        <v>190</v>
      </c>
      <c r="H86" s="486" t="s">
        <v>153</v>
      </c>
      <c r="I86" s="486" t="s">
        <v>191</v>
      </c>
      <c r="J86" s="483" t="s">
        <v>36</v>
      </c>
      <c r="K86" s="483" t="s">
        <v>25</v>
      </c>
      <c r="L86" s="15" t="s">
        <v>37</v>
      </c>
      <c r="M86" s="18" t="s">
        <v>27</v>
      </c>
      <c r="N86" s="505">
        <v>24211.599999999999</v>
      </c>
      <c r="O86" s="502" t="s">
        <v>28</v>
      </c>
      <c r="P86" s="483">
        <v>24</v>
      </c>
    </row>
    <row r="87" spans="1:16" s="3" customFormat="1" ht="43.5" customHeight="1">
      <c r="A87" s="489"/>
      <c r="B87" s="492"/>
      <c r="C87" s="492"/>
      <c r="D87" s="492"/>
      <c r="E87" s="495"/>
      <c r="F87" s="495"/>
      <c r="G87" s="500"/>
      <c r="H87" s="500"/>
      <c r="I87" s="500"/>
      <c r="J87" s="484"/>
      <c r="K87" s="484"/>
      <c r="L87" s="17" t="s">
        <v>38</v>
      </c>
      <c r="M87" s="17">
        <v>45</v>
      </c>
      <c r="N87" s="506"/>
      <c r="O87" s="503"/>
      <c r="P87" s="484"/>
    </row>
    <row r="88" spans="1:16" s="3" customFormat="1" ht="49.5" customHeight="1">
      <c r="A88" s="490"/>
      <c r="B88" s="493"/>
      <c r="C88" s="493"/>
      <c r="D88" s="493"/>
      <c r="E88" s="496"/>
      <c r="F88" s="496"/>
      <c r="G88" s="487"/>
      <c r="H88" s="487"/>
      <c r="I88" s="487"/>
      <c r="J88" s="485"/>
      <c r="K88" s="485"/>
      <c r="L88" s="8" t="s">
        <v>105</v>
      </c>
      <c r="M88" s="17">
        <v>405</v>
      </c>
      <c r="N88" s="507"/>
      <c r="O88" s="504"/>
      <c r="P88" s="485"/>
    </row>
    <row r="89" spans="1:16" s="3" customFormat="1" ht="105" customHeight="1">
      <c r="A89" s="488">
        <v>4</v>
      </c>
      <c r="B89" s="469">
        <v>13</v>
      </c>
      <c r="C89" s="491">
        <v>5</v>
      </c>
      <c r="D89" s="491" t="s">
        <v>192</v>
      </c>
      <c r="E89" s="494" t="s">
        <v>193</v>
      </c>
      <c r="F89" s="494" t="s">
        <v>194</v>
      </c>
      <c r="G89" s="508" t="s">
        <v>195</v>
      </c>
      <c r="H89" s="508" t="s">
        <v>196</v>
      </c>
      <c r="I89" s="494" t="s">
        <v>197</v>
      </c>
      <c r="J89" s="512" t="s">
        <v>24</v>
      </c>
      <c r="K89" s="501" t="s">
        <v>25</v>
      </c>
      <c r="L89" s="8" t="s">
        <v>119</v>
      </c>
      <c r="M89" s="18" t="s">
        <v>27</v>
      </c>
      <c r="N89" s="514">
        <v>9600</v>
      </c>
      <c r="O89" s="515" t="s">
        <v>198</v>
      </c>
      <c r="P89" s="501">
        <v>23</v>
      </c>
    </row>
    <row r="90" spans="1:16" s="3" customFormat="1" ht="105" customHeight="1">
      <c r="A90" s="490"/>
      <c r="B90" s="469"/>
      <c r="C90" s="493"/>
      <c r="D90" s="493"/>
      <c r="E90" s="496"/>
      <c r="F90" s="496"/>
      <c r="G90" s="508"/>
      <c r="H90" s="508"/>
      <c r="I90" s="496"/>
      <c r="J90" s="513"/>
      <c r="K90" s="501"/>
      <c r="L90" s="8" t="s">
        <v>120</v>
      </c>
      <c r="M90" s="17">
        <v>50</v>
      </c>
      <c r="N90" s="514"/>
      <c r="O90" s="515"/>
      <c r="P90" s="501"/>
    </row>
  </sheetData>
  <mergeCells count="342">
    <mergeCell ref="I83:I85"/>
    <mergeCell ref="J83:J85"/>
    <mergeCell ref="K83:K85"/>
    <mergeCell ref="N83:N85"/>
    <mergeCell ref="I89:I90"/>
    <mergeCell ref="J89:J90"/>
    <mergeCell ref="K89:K90"/>
    <mergeCell ref="N89:N90"/>
    <mergeCell ref="O89:O90"/>
    <mergeCell ref="O83:O85"/>
    <mergeCell ref="P89:P90"/>
    <mergeCell ref="O86:O88"/>
    <mergeCell ref="P86:P88"/>
    <mergeCell ref="I86:I88"/>
    <mergeCell ref="J86:J88"/>
    <mergeCell ref="K86:K88"/>
    <mergeCell ref="N86:N88"/>
    <mergeCell ref="A89:A90"/>
    <mergeCell ref="B89:B90"/>
    <mergeCell ref="C89:C90"/>
    <mergeCell ref="D89:D90"/>
    <mergeCell ref="E89:E90"/>
    <mergeCell ref="F89:F90"/>
    <mergeCell ref="G89:G90"/>
    <mergeCell ref="H89:H90"/>
    <mergeCell ref="G86:G88"/>
    <mergeCell ref="H86:H88"/>
    <mergeCell ref="A86:A88"/>
    <mergeCell ref="B86:B88"/>
    <mergeCell ref="C86:C88"/>
    <mergeCell ref="D86:D88"/>
    <mergeCell ref="E86:E88"/>
    <mergeCell ref="F86:F88"/>
    <mergeCell ref="P83:P85"/>
    <mergeCell ref="L84:L85"/>
    <mergeCell ref="M84:M85"/>
    <mergeCell ref="O80:O81"/>
    <mergeCell ref="P80:P81"/>
    <mergeCell ref="A83:A85"/>
    <mergeCell ref="B83:B85"/>
    <mergeCell ref="C83:C85"/>
    <mergeCell ref="D83:D85"/>
    <mergeCell ref="E83:E85"/>
    <mergeCell ref="F83:F85"/>
    <mergeCell ref="G83:G85"/>
    <mergeCell ref="H83:H85"/>
    <mergeCell ref="G80:G81"/>
    <mergeCell ref="H80:H81"/>
    <mergeCell ref="I80:I81"/>
    <mergeCell ref="J80:K80"/>
    <mergeCell ref="L80:M80"/>
    <mergeCell ref="N80:N81"/>
    <mergeCell ref="A80:A81"/>
    <mergeCell ref="B80:B81"/>
    <mergeCell ref="C80:C81"/>
    <mergeCell ref="D80:D81"/>
    <mergeCell ref="E80:E81"/>
    <mergeCell ref="F80:F81"/>
    <mergeCell ref="J69:J71"/>
    <mergeCell ref="K69:K71"/>
    <mergeCell ref="N69:N71"/>
    <mergeCell ref="O69:O71"/>
    <mergeCell ref="P69:P71"/>
    <mergeCell ref="A78:M78"/>
    <mergeCell ref="P66:P68"/>
    <mergeCell ref="A69:A71"/>
    <mergeCell ref="B69:B71"/>
    <mergeCell ref="C69:C71"/>
    <mergeCell ref="D69:D71"/>
    <mergeCell ref="E69:E71"/>
    <mergeCell ref="F69:F71"/>
    <mergeCell ref="G69:G71"/>
    <mergeCell ref="H69:H71"/>
    <mergeCell ref="I69:I71"/>
    <mergeCell ref="J66:J68"/>
    <mergeCell ref="K66:K68"/>
    <mergeCell ref="L66:L67"/>
    <mergeCell ref="M66:M67"/>
    <mergeCell ref="N66:N68"/>
    <mergeCell ref="O66:O68"/>
    <mergeCell ref="F56:F59"/>
    <mergeCell ref="P63:P65"/>
    <mergeCell ref="A66:A68"/>
    <mergeCell ref="B66:B68"/>
    <mergeCell ref="C66:C68"/>
    <mergeCell ref="D66:D68"/>
    <mergeCell ref="E66:E68"/>
    <mergeCell ref="F66:F68"/>
    <mergeCell ref="G66:G68"/>
    <mergeCell ref="H66:H68"/>
    <mergeCell ref="I66:I68"/>
    <mergeCell ref="H63:H65"/>
    <mergeCell ref="I63:I65"/>
    <mergeCell ref="J63:J65"/>
    <mergeCell ref="K63:K65"/>
    <mergeCell ref="N63:N65"/>
    <mergeCell ref="O63:O65"/>
    <mergeCell ref="A63:A65"/>
    <mergeCell ref="B63:B65"/>
    <mergeCell ref="C63:C65"/>
    <mergeCell ref="D63:D65"/>
    <mergeCell ref="E63:E65"/>
    <mergeCell ref="F63:F65"/>
    <mergeCell ref="G63:G65"/>
    <mergeCell ref="N50:N55"/>
    <mergeCell ref="F60:F62"/>
    <mergeCell ref="G60:G62"/>
    <mergeCell ref="J56:J59"/>
    <mergeCell ref="K56:K59"/>
    <mergeCell ref="N56:N59"/>
    <mergeCell ref="O56:O59"/>
    <mergeCell ref="P56:P59"/>
    <mergeCell ref="A60:A62"/>
    <mergeCell ref="B60:B62"/>
    <mergeCell ref="C60:C62"/>
    <mergeCell ref="D60:D62"/>
    <mergeCell ref="E60:E62"/>
    <mergeCell ref="N60:N62"/>
    <mergeCell ref="O60:O62"/>
    <mergeCell ref="P60:P62"/>
    <mergeCell ref="H60:H62"/>
    <mergeCell ref="I60:I62"/>
    <mergeCell ref="J60:J62"/>
    <mergeCell ref="K60:K62"/>
    <mergeCell ref="B56:B59"/>
    <mergeCell ref="C56:C59"/>
    <mergeCell ref="D56:D59"/>
    <mergeCell ref="E56:E59"/>
    <mergeCell ref="J47:J49"/>
    <mergeCell ref="K47:K49"/>
    <mergeCell ref="N47:N49"/>
    <mergeCell ref="O47:O49"/>
    <mergeCell ref="P47:P49"/>
    <mergeCell ref="A50:A55"/>
    <mergeCell ref="A56:A59"/>
    <mergeCell ref="G50:G55"/>
    <mergeCell ref="H50:H55"/>
    <mergeCell ref="I50:I55"/>
    <mergeCell ref="B50:B55"/>
    <mergeCell ref="C50:C55"/>
    <mergeCell ref="D50:D55"/>
    <mergeCell ref="E50:E55"/>
    <mergeCell ref="F50:F55"/>
    <mergeCell ref="G56:G59"/>
    <mergeCell ref="H56:H59"/>
    <mergeCell ref="I56:I59"/>
    <mergeCell ref="O50:O55"/>
    <mergeCell ref="P50:P55"/>
    <mergeCell ref="L51:L52"/>
    <mergeCell ref="M51:M52"/>
    <mergeCell ref="J50:J55"/>
    <mergeCell ref="K50:K55"/>
    <mergeCell ref="A47:A49"/>
    <mergeCell ref="B47:B49"/>
    <mergeCell ref="C47:C49"/>
    <mergeCell ref="D47:D49"/>
    <mergeCell ref="E47:E49"/>
    <mergeCell ref="F47:F49"/>
    <mergeCell ref="G47:G49"/>
    <mergeCell ref="H47:H49"/>
    <mergeCell ref="I47:I49"/>
    <mergeCell ref="O37:O43"/>
    <mergeCell ref="P37:P43"/>
    <mergeCell ref="A44:A46"/>
    <mergeCell ref="I37:I43"/>
    <mergeCell ref="J37:J43"/>
    <mergeCell ref="K37:K43"/>
    <mergeCell ref="L37:L38"/>
    <mergeCell ref="M37:M38"/>
    <mergeCell ref="N37:N43"/>
    <mergeCell ref="A37:A43"/>
    <mergeCell ref="B37:B43"/>
    <mergeCell ref="P44:P46"/>
    <mergeCell ref="H44:H46"/>
    <mergeCell ref="I44:I46"/>
    <mergeCell ref="J44:J46"/>
    <mergeCell ref="K44:K46"/>
    <mergeCell ref="N44:N46"/>
    <mergeCell ref="O44:O46"/>
    <mergeCell ref="B44:B46"/>
    <mergeCell ref="C44:C46"/>
    <mergeCell ref="D44:D46"/>
    <mergeCell ref="E44:E46"/>
    <mergeCell ref="F44:F46"/>
    <mergeCell ref="G44:G46"/>
    <mergeCell ref="C37:C43"/>
    <mergeCell ref="D37:D43"/>
    <mergeCell ref="E37:E43"/>
    <mergeCell ref="F37:F43"/>
    <mergeCell ref="G37:G43"/>
    <mergeCell ref="H37:H43"/>
    <mergeCell ref="F34:F36"/>
    <mergeCell ref="G34:G36"/>
    <mergeCell ref="H34:H36"/>
    <mergeCell ref="A34:A36"/>
    <mergeCell ref="B34:B36"/>
    <mergeCell ref="C34:C36"/>
    <mergeCell ref="D34:D36"/>
    <mergeCell ref="E34:E36"/>
    <mergeCell ref="O34:O36"/>
    <mergeCell ref="P34:P36"/>
    <mergeCell ref="J34:J36"/>
    <mergeCell ref="K34:K36"/>
    <mergeCell ref="N34:N36"/>
    <mergeCell ref="O31:O33"/>
    <mergeCell ref="P31:P33"/>
    <mergeCell ref="G31:G33"/>
    <mergeCell ref="H31:H33"/>
    <mergeCell ref="I31:I33"/>
    <mergeCell ref="J31:J33"/>
    <mergeCell ref="K31:K33"/>
    <mergeCell ref="N31:N33"/>
    <mergeCell ref="A31:A33"/>
    <mergeCell ref="B31:B33"/>
    <mergeCell ref="C31:C33"/>
    <mergeCell ref="D31:D33"/>
    <mergeCell ref="E31:E33"/>
    <mergeCell ref="F31:F33"/>
    <mergeCell ref="I28:I30"/>
    <mergeCell ref="J28:J30"/>
    <mergeCell ref="K28:K30"/>
    <mergeCell ref="N28:N30"/>
    <mergeCell ref="O28:O30"/>
    <mergeCell ref="P28:P30"/>
    <mergeCell ref="O25:O27"/>
    <mergeCell ref="P25:P27"/>
    <mergeCell ref="A28:A30"/>
    <mergeCell ref="B28:B30"/>
    <mergeCell ref="C28:C30"/>
    <mergeCell ref="D28:D30"/>
    <mergeCell ref="E28:E30"/>
    <mergeCell ref="F28:F30"/>
    <mergeCell ref="G28:G30"/>
    <mergeCell ref="H28:H30"/>
    <mergeCell ref="G25:G27"/>
    <mergeCell ref="H25:H27"/>
    <mergeCell ref="I25:I27"/>
    <mergeCell ref="J25:J27"/>
    <mergeCell ref="K25:K27"/>
    <mergeCell ref="N25:N27"/>
    <mergeCell ref="A25:A27"/>
    <mergeCell ref="B25:B27"/>
    <mergeCell ref="C25:C27"/>
    <mergeCell ref="D25:D27"/>
    <mergeCell ref="E25:E27"/>
    <mergeCell ref="F25:F27"/>
    <mergeCell ref="I20:I23"/>
    <mergeCell ref="J20:J23"/>
    <mergeCell ref="K20:K23"/>
    <mergeCell ref="N20:N23"/>
    <mergeCell ref="O20:O23"/>
    <mergeCell ref="P20:P23"/>
    <mergeCell ref="A20:A23"/>
    <mergeCell ref="B20:B23"/>
    <mergeCell ref="C20:C23"/>
    <mergeCell ref="D20:D23"/>
    <mergeCell ref="E20:E23"/>
    <mergeCell ref="F20:F23"/>
    <mergeCell ref="G20:G23"/>
    <mergeCell ref="H20:H23"/>
    <mergeCell ref="I17:I19"/>
    <mergeCell ref="J17:J19"/>
    <mergeCell ref="K17:K19"/>
    <mergeCell ref="N17:N19"/>
    <mergeCell ref="O17:O19"/>
    <mergeCell ref="P17:P19"/>
    <mergeCell ref="O13:O14"/>
    <mergeCell ref="P13:P14"/>
    <mergeCell ref="A17:A19"/>
    <mergeCell ref="B17:B19"/>
    <mergeCell ref="C17:C19"/>
    <mergeCell ref="D17:D19"/>
    <mergeCell ref="E17:E19"/>
    <mergeCell ref="F17:F19"/>
    <mergeCell ref="G17:G19"/>
    <mergeCell ref="H17:H19"/>
    <mergeCell ref="G13:G14"/>
    <mergeCell ref="H13:H14"/>
    <mergeCell ref="I13:I14"/>
    <mergeCell ref="J13:J14"/>
    <mergeCell ref="K13:K14"/>
    <mergeCell ref="N13:N14"/>
    <mergeCell ref="E9:E10"/>
    <mergeCell ref="F9:F10"/>
    <mergeCell ref="I11:I12"/>
    <mergeCell ref="J11:J12"/>
    <mergeCell ref="K11:K12"/>
    <mergeCell ref="P11:P12"/>
    <mergeCell ref="A13:A14"/>
    <mergeCell ref="B13:B14"/>
    <mergeCell ref="C13:C14"/>
    <mergeCell ref="D13:D14"/>
    <mergeCell ref="E13:E14"/>
    <mergeCell ref="F13:F14"/>
    <mergeCell ref="D4:D5"/>
    <mergeCell ref="E4:E5"/>
    <mergeCell ref="F4:F5"/>
    <mergeCell ref="I7:I8"/>
    <mergeCell ref="O9:O10"/>
    <mergeCell ref="P9:P10"/>
    <mergeCell ref="A11:A12"/>
    <mergeCell ref="B11:B12"/>
    <mergeCell ref="C11:C12"/>
    <mergeCell ref="D11:D12"/>
    <mergeCell ref="E11:E12"/>
    <mergeCell ref="F11:F12"/>
    <mergeCell ref="G11:G12"/>
    <mergeCell ref="H11:H12"/>
    <mergeCell ref="G9:G10"/>
    <mergeCell ref="H9:H10"/>
    <mergeCell ref="I9:I10"/>
    <mergeCell ref="J9:J10"/>
    <mergeCell ref="K9:K10"/>
    <mergeCell ref="N9:N10"/>
    <mergeCell ref="A9:A10"/>
    <mergeCell ref="B9:B10"/>
    <mergeCell ref="C9:C10"/>
    <mergeCell ref="D9:D10"/>
    <mergeCell ref="J7:J8"/>
    <mergeCell ref="K7:K8"/>
    <mergeCell ref="N7:N8"/>
    <mergeCell ref="O7:O8"/>
    <mergeCell ref="P7:P8"/>
    <mergeCell ref="O4:O5"/>
    <mergeCell ref="P4:P5"/>
    <mergeCell ref="A7:A8"/>
    <mergeCell ref="B7:B8"/>
    <mergeCell ref="C7:C8"/>
    <mergeCell ref="D7:D8"/>
    <mergeCell ref="E7:E8"/>
    <mergeCell ref="F7:F8"/>
    <mergeCell ref="G7:G8"/>
    <mergeCell ref="H7:H8"/>
    <mergeCell ref="G4:G5"/>
    <mergeCell ref="H4:H5"/>
    <mergeCell ref="I4:I5"/>
    <mergeCell ref="J4:K4"/>
    <mergeCell ref="L4:M4"/>
    <mergeCell ref="N4:N5"/>
    <mergeCell ref="A4:A5"/>
    <mergeCell ref="B4:B5"/>
    <mergeCell ref="C4:C5"/>
  </mergeCells>
  <pageMargins left="0.11811023622047245" right="0.11811023622047245" top="0.35433070866141736" bottom="0.35433070866141736" header="0.31496062992125984" footer="0.31496062992125984"/>
  <pageSetup paperSize="8" scale="5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20"/>
  <sheetViews>
    <sheetView topLeftCell="A85" zoomScale="70" zoomScaleNormal="70" workbookViewId="0">
      <selection activeCell="L121" sqref="L121"/>
    </sheetView>
  </sheetViews>
  <sheetFormatPr defaultRowHeight="15"/>
  <cols>
    <col min="1" max="1" width="4.140625" customWidth="1"/>
    <col min="2" max="2" width="6.85546875" customWidth="1"/>
    <col min="3" max="3" width="6.140625" customWidth="1"/>
    <col min="4" max="4" width="4.7109375" customWidth="1"/>
    <col min="5" max="5" width="15.42578125" customWidth="1"/>
    <col min="6" max="6" width="48" customWidth="1"/>
    <col min="7" max="7" width="53.85546875" customWidth="1"/>
    <col min="8" max="8" width="26.42578125" customWidth="1"/>
    <col min="9" max="9" width="21.42578125" customWidth="1"/>
    <col min="10" max="10" width="23.5703125" customWidth="1"/>
    <col min="11" max="11" width="19.140625" customWidth="1"/>
    <col min="12" max="12" width="19.140625" bestFit="1" customWidth="1"/>
    <col min="13" max="13" width="9.140625" customWidth="1"/>
    <col min="14" max="14" width="11.85546875" customWidth="1"/>
    <col min="15" max="15" width="11.7109375" customWidth="1"/>
    <col min="16" max="16" width="9" style="297" bestFit="1" customWidth="1"/>
    <col min="17" max="18" width="9" style="62" customWidth="1"/>
    <col min="19" max="19" width="9" style="214" customWidth="1"/>
    <col min="257" max="257" width="4.140625" customWidth="1"/>
    <col min="258" max="258" width="5.5703125" customWidth="1"/>
    <col min="259" max="259" width="6.140625" customWidth="1"/>
    <col min="260" max="260" width="4.7109375" customWidth="1"/>
    <col min="261" max="261" width="15.42578125" customWidth="1"/>
    <col min="262" max="262" width="48" customWidth="1"/>
    <col min="263" max="263" width="53.85546875" customWidth="1"/>
    <col min="264" max="264" width="26.42578125" customWidth="1"/>
    <col min="265" max="265" width="21.42578125" customWidth="1"/>
    <col min="266" max="266" width="23.5703125" customWidth="1"/>
    <col min="267" max="267" width="19.140625" customWidth="1"/>
    <col min="268" max="268" width="19.140625" bestFit="1" customWidth="1"/>
    <col min="269" max="269" width="9.140625" customWidth="1"/>
    <col min="270" max="270" width="11.85546875" customWidth="1"/>
    <col min="271" max="271" width="11.7109375" customWidth="1"/>
    <col min="272" max="272" width="9" bestFit="1" customWidth="1"/>
    <col min="273" max="275" width="9" customWidth="1"/>
    <col min="513" max="513" width="4.140625" customWidth="1"/>
    <col min="514" max="514" width="5.5703125" customWidth="1"/>
    <col min="515" max="515" width="6.140625" customWidth="1"/>
    <col min="516" max="516" width="4.7109375" customWidth="1"/>
    <col min="517" max="517" width="15.42578125" customWidth="1"/>
    <col min="518" max="518" width="48" customWidth="1"/>
    <col min="519" max="519" width="53.85546875" customWidth="1"/>
    <col min="520" max="520" width="26.42578125" customWidth="1"/>
    <col min="521" max="521" width="21.42578125" customWidth="1"/>
    <col min="522" max="522" width="23.5703125" customWidth="1"/>
    <col min="523" max="523" width="19.140625" customWidth="1"/>
    <col min="524" max="524" width="19.140625" bestFit="1" customWidth="1"/>
    <col min="525" max="525" width="9.140625" customWidth="1"/>
    <col min="526" max="526" width="11.85546875" customWidth="1"/>
    <col min="527" max="527" width="11.7109375" customWidth="1"/>
    <col min="528" max="528" width="9" bestFit="1" customWidth="1"/>
    <col min="529" max="531" width="9" customWidth="1"/>
    <col min="769" max="769" width="4.140625" customWidth="1"/>
    <col min="770" max="770" width="5.5703125" customWidth="1"/>
    <col min="771" max="771" width="6.140625" customWidth="1"/>
    <col min="772" max="772" width="4.7109375" customWidth="1"/>
    <col min="773" max="773" width="15.42578125" customWidth="1"/>
    <col min="774" max="774" width="48" customWidth="1"/>
    <col min="775" max="775" width="53.85546875" customWidth="1"/>
    <col min="776" max="776" width="26.42578125" customWidth="1"/>
    <col min="777" max="777" width="21.42578125" customWidth="1"/>
    <col min="778" max="778" width="23.5703125" customWidth="1"/>
    <col min="779" max="779" width="19.140625" customWidth="1"/>
    <col min="780" max="780" width="19.140625" bestFit="1" customWidth="1"/>
    <col min="781" max="781" width="9.140625" customWidth="1"/>
    <col min="782" max="782" width="11.85546875" customWidth="1"/>
    <col min="783" max="783" width="11.7109375" customWidth="1"/>
    <col min="784" max="784" width="9" bestFit="1" customWidth="1"/>
    <col min="785" max="787" width="9" customWidth="1"/>
    <col min="1025" max="1025" width="4.140625" customWidth="1"/>
    <col min="1026" max="1026" width="5.5703125" customWidth="1"/>
    <col min="1027" max="1027" width="6.140625" customWidth="1"/>
    <col min="1028" max="1028" width="4.7109375" customWidth="1"/>
    <col min="1029" max="1029" width="15.42578125" customWidth="1"/>
    <col min="1030" max="1030" width="48" customWidth="1"/>
    <col min="1031" max="1031" width="53.85546875" customWidth="1"/>
    <col min="1032" max="1032" width="26.42578125" customWidth="1"/>
    <col min="1033" max="1033" width="21.42578125" customWidth="1"/>
    <col min="1034" max="1034" width="23.5703125" customWidth="1"/>
    <col min="1035" max="1035" width="19.140625" customWidth="1"/>
    <col min="1036" max="1036" width="19.140625" bestFit="1" customWidth="1"/>
    <col min="1037" max="1037" width="9.140625" customWidth="1"/>
    <col min="1038" max="1038" width="11.85546875" customWidth="1"/>
    <col min="1039" max="1039" width="11.7109375" customWidth="1"/>
    <col min="1040" max="1040" width="9" bestFit="1" customWidth="1"/>
    <col min="1041" max="1043" width="9" customWidth="1"/>
    <col min="1281" max="1281" width="4.140625" customWidth="1"/>
    <col min="1282" max="1282" width="5.5703125" customWidth="1"/>
    <col min="1283" max="1283" width="6.140625" customWidth="1"/>
    <col min="1284" max="1284" width="4.7109375" customWidth="1"/>
    <col min="1285" max="1285" width="15.42578125" customWidth="1"/>
    <col min="1286" max="1286" width="48" customWidth="1"/>
    <col min="1287" max="1287" width="53.85546875" customWidth="1"/>
    <col min="1288" max="1288" width="26.42578125" customWidth="1"/>
    <col min="1289" max="1289" width="21.42578125" customWidth="1"/>
    <col min="1290" max="1290" width="23.5703125" customWidth="1"/>
    <col min="1291" max="1291" width="19.140625" customWidth="1"/>
    <col min="1292" max="1292" width="19.140625" bestFit="1" customWidth="1"/>
    <col min="1293" max="1293" width="9.140625" customWidth="1"/>
    <col min="1294" max="1294" width="11.85546875" customWidth="1"/>
    <col min="1295" max="1295" width="11.7109375" customWidth="1"/>
    <col min="1296" max="1296" width="9" bestFit="1" customWidth="1"/>
    <col min="1297" max="1299" width="9" customWidth="1"/>
    <col min="1537" max="1537" width="4.140625" customWidth="1"/>
    <col min="1538" max="1538" width="5.5703125" customWidth="1"/>
    <col min="1539" max="1539" width="6.140625" customWidth="1"/>
    <col min="1540" max="1540" width="4.7109375" customWidth="1"/>
    <col min="1541" max="1541" width="15.42578125" customWidth="1"/>
    <col min="1542" max="1542" width="48" customWidth="1"/>
    <col min="1543" max="1543" width="53.85546875" customWidth="1"/>
    <col min="1544" max="1544" width="26.42578125" customWidth="1"/>
    <col min="1545" max="1545" width="21.42578125" customWidth="1"/>
    <col min="1546" max="1546" width="23.5703125" customWidth="1"/>
    <col min="1547" max="1547" width="19.140625" customWidth="1"/>
    <col min="1548" max="1548" width="19.140625" bestFit="1" customWidth="1"/>
    <col min="1549" max="1549" width="9.140625" customWidth="1"/>
    <col min="1550" max="1550" width="11.85546875" customWidth="1"/>
    <col min="1551" max="1551" width="11.7109375" customWidth="1"/>
    <col min="1552" max="1552" width="9" bestFit="1" customWidth="1"/>
    <col min="1553" max="1555" width="9" customWidth="1"/>
    <col min="1793" max="1793" width="4.140625" customWidth="1"/>
    <col min="1794" max="1794" width="5.5703125" customWidth="1"/>
    <col min="1795" max="1795" width="6.140625" customWidth="1"/>
    <col min="1796" max="1796" width="4.7109375" customWidth="1"/>
    <col min="1797" max="1797" width="15.42578125" customWidth="1"/>
    <col min="1798" max="1798" width="48" customWidth="1"/>
    <col min="1799" max="1799" width="53.85546875" customWidth="1"/>
    <col min="1800" max="1800" width="26.42578125" customWidth="1"/>
    <col min="1801" max="1801" width="21.42578125" customWidth="1"/>
    <col min="1802" max="1802" width="23.5703125" customWidth="1"/>
    <col min="1803" max="1803" width="19.140625" customWidth="1"/>
    <col min="1804" max="1804" width="19.140625" bestFit="1" customWidth="1"/>
    <col min="1805" max="1805" width="9.140625" customWidth="1"/>
    <col min="1806" max="1806" width="11.85546875" customWidth="1"/>
    <col min="1807" max="1807" width="11.7109375" customWidth="1"/>
    <col min="1808" max="1808" width="9" bestFit="1" customWidth="1"/>
    <col min="1809" max="1811" width="9" customWidth="1"/>
    <col min="2049" max="2049" width="4.140625" customWidth="1"/>
    <col min="2050" max="2050" width="5.5703125" customWidth="1"/>
    <col min="2051" max="2051" width="6.140625" customWidth="1"/>
    <col min="2052" max="2052" width="4.7109375" customWidth="1"/>
    <col min="2053" max="2053" width="15.42578125" customWidth="1"/>
    <col min="2054" max="2054" width="48" customWidth="1"/>
    <col min="2055" max="2055" width="53.85546875" customWidth="1"/>
    <col min="2056" max="2056" width="26.42578125" customWidth="1"/>
    <col min="2057" max="2057" width="21.42578125" customWidth="1"/>
    <col min="2058" max="2058" width="23.5703125" customWidth="1"/>
    <col min="2059" max="2059" width="19.140625" customWidth="1"/>
    <col min="2060" max="2060" width="19.140625" bestFit="1" customWidth="1"/>
    <col min="2061" max="2061" width="9.140625" customWidth="1"/>
    <col min="2062" max="2062" width="11.85546875" customWidth="1"/>
    <col min="2063" max="2063" width="11.7109375" customWidth="1"/>
    <col min="2064" max="2064" width="9" bestFit="1" customWidth="1"/>
    <col min="2065" max="2067" width="9" customWidth="1"/>
    <col min="2305" max="2305" width="4.140625" customWidth="1"/>
    <col min="2306" max="2306" width="5.5703125" customWidth="1"/>
    <col min="2307" max="2307" width="6.140625" customWidth="1"/>
    <col min="2308" max="2308" width="4.7109375" customWidth="1"/>
    <col min="2309" max="2309" width="15.42578125" customWidth="1"/>
    <col min="2310" max="2310" width="48" customWidth="1"/>
    <col min="2311" max="2311" width="53.85546875" customWidth="1"/>
    <col min="2312" max="2312" width="26.42578125" customWidth="1"/>
    <col min="2313" max="2313" width="21.42578125" customWidth="1"/>
    <col min="2314" max="2314" width="23.5703125" customWidth="1"/>
    <col min="2315" max="2315" width="19.140625" customWidth="1"/>
    <col min="2316" max="2316" width="19.140625" bestFit="1" customWidth="1"/>
    <col min="2317" max="2317" width="9.140625" customWidth="1"/>
    <col min="2318" max="2318" width="11.85546875" customWidth="1"/>
    <col min="2319" max="2319" width="11.7109375" customWidth="1"/>
    <col min="2320" max="2320" width="9" bestFit="1" customWidth="1"/>
    <col min="2321" max="2323" width="9" customWidth="1"/>
    <col min="2561" max="2561" width="4.140625" customWidth="1"/>
    <col min="2562" max="2562" width="5.5703125" customWidth="1"/>
    <col min="2563" max="2563" width="6.140625" customWidth="1"/>
    <col min="2564" max="2564" width="4.7109375" customWidth="1"/>
    <col min="2565" max="2565" width="15.42578125" customWidth="1"/>
    <col min="2566" max="2566" width="48" customWidth="1"/>
    <col min="2567" max="2567" width="53.85546875" customWidth="1"/>
    <col min="2568" max="2568" width="26.42578125" customWidth="1"/>
    <col min="2569" max="2569" width="21.42578125" customWidth="1"/>
    <col min="2570" max="2570" width="23.5703125" customWidth="1"/>
    <col min="2571" max="2571" width="19.140625" customWidth="1"/>
    <col min="2572" max="2572" width="19.140625" bestFit="1" customWidth="1"/>
    <col min="2573" max="2573" width="9.140625" customWidth="1"/>
    <col min="2574" max="2574" width="11.85546875" customWidth="1"/>
    <col min="2575" max="2575" width="11.7109375" customWidth="1"/>
    <col min="2576" max="2576" width="9" bestFit="1" customWidth="1"/>
    <col min="2577" max="2579" width="9" customWidth="1"/>
    <col min="2817" max="2817" width="4.140625" customWidth="1"/>
    <col min="2818" max="2818" width="5.5703125" customWidth="1"/>
    <col min="2819" max="2819" width="6.140625" customWidth="1"/>
    <col min="2820" max="2820" width="4.7109375" customWidth="1"/>
    <col min="2821" max="2821" width="15.42578125" customWidth="1"/>
    <col min="2822" max="2822" width="48" customWidth="1"/>
    <col min="2823" max="2823" width="53.85546875" customWidth="1"/>
    <col min="2824" max="2824" width="26.42578125" customWidth="1"/>
    <col min="2825" max="2825" width="21.42578125" customWidth="1"/>
    <col min="2826" max="2826" width="23.5703125" customWidth="1"/>
    <col min="2827" max="2827" width="19.140625" customWidth="1"/>
    <col min="2828" max="2828" width="19.140625" bestFit="1" customWidth="1"/>
    <col min="2829" max="2829" width="9.140625" customWidth="1"/>
    <col min="2830" max="2830" width="11.85546875" customWidth="1"/>
    <col min="2831" max="2831" width="11.7109375" customWidth="1"/>
    <col min="2832" max="2832" width="9" bestFit="1" customWidth="1"/>
    <col min="2833" max="2835" width="9" customWidth="1"/>
    <col min="3073" max="3073" width="4.140625" customWidth="1"/>
    <col min="3074" max="3074" width="5.5703125" customWidth="1"/>
    <col min="3075" max="3075" width="6.140625" customWidth="1"/>
    <col min="3076" max="3076" width="4.7109375" customWidth="1"/>
    <col min="3077" max="3077" width="15.42578125" customWidth="1"/>
    <col min="3078" max="3078" width="48" customWidth="1"/>
    <col min="3079" max="3079" width="53.85546875" customWidth="1"/>
    <col min="3080" max="3080" width="26.42578125" customWidth="1"/>
    <col min="3081" max="3081" width="21.42578125" customWidth="1"/>
    <col min="3082" max="3082" width="23.5703125" customWidth="1"/>
    <col min="3083" max="3083" width="19.140625" customWidth="1"/>
    <col min="3084" max="3084" width="19.140625" bestFit="1" customWidth="1"/>
    <col min="3085" max="3085" width="9.140625" customWidth="1"/>
    <col min="3086" max="3086" width="11.85546875" customWidth="1"/>
    <col min="3087" max="3087" width="11.7109375" customWidth="1"/>
    <col min="3088" max="3088" width="9" bestFit="1" customWidth="1"/>
    <col min="3089" max="3091" width="9" customWidth="1"/>
    <col min="3329" max="3329" width="4.140625" customWidth="1"/>
    <col min="3330" max="3330" width="5.5703125" customWidth="1"/>
    <col min="3331" max="3331" width="6.140625" customWidth="1"/>
    <col min="3332" max="3332" width="4.7109375" customWidth="1"/>
    <col min="3333" max="3333" width="15.42578125" customWidth="1"/>
    <col min="3334" max="3334" width="48" customWidth="1"/>
    <col min="3335" max="3335" width="53.85546875" customWidth="1"/>
    <col min="3336" max="3336" width="26.42578125" customWidth="1"/>
    <col min="3337" max="3337" width="21.42578125" customWidth="1"/>
    <col min="3338" max="3338" width="23.5703125" customWidth="1"/>
    <col min="3339" max="3339" width="19.140625" customWidth="1"/>
    <col min="3340" max="3340" width="19.140625" bestFit="1" customWidth="1"/>
    <col min="3341" max="3341" width="9.140625" customWidth="1"/>
    <col min="3342" max="3342" width="11.85546875" customWidth="1"/>
    <col min="3343" max="3343" width="11.7109375" customWidth="1"/>
    <col min="3344" max="3344" width="9" bestFit="1" customWidth="1"/>
    <col min="3345" max="3347" width="9" customWidth="1"/>
    <col min="3585" max="3585" width="4.140625" customWidth="1"/>
    <col min="3586" max="3586" width="5.5703125" customWidth="1"/>
    <col min="3587" max="3587" width="6.140625" customWidth="1"/>
    <col min="3588" max="3588" width="4.7109375" customWidth="1"/>
    <col min="3589" max="3589" width="15.42578125" customWidth="1"/>
    <col min="3590" max="3590" width="48" customWidth="1"/>
    <col min="3591" max="3591" width="53.85546875" customWidth="1"/>
    <col min="3592" max="3592" width="26.42578125" customWidth="1"/>
    <col min="3593" max="3593" width="21.42578125" customWidth="1"/>
    <col min="3594" max="3594" width="23.5703125" customWidth="1"/>
    <col min="3595" max="3595" width="19.140625" customWidth="1"/>
    <col min="3596" max="3596" width="19.140625" bestFit="1" customWidth="1"/>
    <col min="3597" max="3597" width="9.140625" customWidth="1"/>
    <col min="3598" max="3598" width="11.85546875" customWidth="1"/>
    <col min="3599" max="3599" width="11.7109375" customWidth="1"/>
    <col min="3600" max="3600" width="9" bestFit="1" customWidth="1"/>
    <col min="3601" max="3603" width="9" customWidth="1"/>
    <col min="3841" max="3841" width="4.140625" customWidth="1"/>
    <col min="3842" max="3842" width="5.5703125" customWidth="1"/>
    <col min="3843" max="3843" width="6.140625" customWidth="1"/>
    <col min="3844" max="3844" width="4.7109375" customWidth="1"/>
    <col min="3845" max="3845" width="15.42578125" customWidth="1"/>
    <col min="3846" max="3846" width="48" customWidth="1"/>
    <col min="3847" max="3847" width="53.85546875" customWidth="1"/>
    <col min="3848" max="3848" width="26.42578125" customWidth="1"/>
    <col min="3849" max="3849" width="21.42578125" customWidth="1"/>
    <col min="3850" max="3850" width="23.5703125" customWidth="1"/>
    <col min="3851" max="3851" width="19.140625" customWidth="1"/>
    <col min="3852" max="3852" width="19.140625" bestFit="1" customWidth="1"/>
    <col min="3853" max="3853" width="9.140625" customWidth="1"/>
    <col min="3854" max="3854" width="11.85546875" customWidth="1"/>
    <col min="3855" max="3855" width="11.7109375" customWidth="1"/>
    <col min="3856" max="3856" width="9" bestFit="1" customWidth="1"/>
    <col min="3857" max="3859" width="9" customWidth="1"/>
    <col min="4097" max="4097" width="4.140625" customWidth="1"/>
    <col min="4098" max="4098" width="5.5703125" customWidth="1"/>
    <col min="4099" max="4099" width="6.140625" customWidth="1"/>
    <col min="4100" max="4100" width="4.7109375" customWidth="1"/>
    <col min="4101" max="4101" width="15.42578125" customWidth="1"/>
    <col min="4102" max="4102" width="48" customWidth="1"/>
    <col min="4103" max="4103" width="53.85546875" customWidth="1"/>
    <col min="4104" max="4104" width="26.42578125" customWidth="1"/>
    <col min="4105" max="4105" width="21.42578125" customWidth="1"/>
    <col min="4106" max="4106" width="23.5703125" customWidth="1"/>
    <col min="4107" max="4107" width="19.140625" customWidth="1"/>
    <col min="4108" max="4108" width="19.140625" bestFit="1" customWidth="1"/>
    <col min="4109" max="4109" width="9.140625" customWidth="1"/>
    <col min="4110" max="4110" width="11.85546875" customWidth="1"/>
    <col min="4111" max="4111" width="11.7109375" customWidth="1"/>
    <col min="4112" max="4112" width="9" bestFit="1" customWidth="1"/>
    <col min="4113" max="4115" width="9" customWidth="1"/>
    <col min="4353" max="4353" width="4.140625" customWidth="1"/>
    <col min="4354" max="4354" width="5.5703125" customWidth="1"/>
    <col min="4355" max="4355" width="6.140625" customWidth="1"/>
    <col min="4356" max="4356" width="4.7109375" customWidth="1"/>
    <col min="4357" max="4357" width="15.42578125" customWidth="1"/>
    <col min="4358" max="4358" width="48" customWidth="1"/>
    <col min="4359" max="4359" width="53.85546875" customWidth="1"/>
    <col min="4360" max="4360" width="26.42578125" customWidth="1"/>
    <col min="4361" max="4361" width="21.42578125" customWidth="1"/>
    <col min="4362" max="4362" width="23.5703125" customWidth="1"/>
    <col min="4363" max="4363" width="19.140625" customWidth="1"/>
    <col min="4364" max="4364" width="19.140625" bestFit="1" customWidth="1"/>
    <col min="4365" max="4365" width="9.140625" customWidth="1"/>
    <col min="4366" max="4366" width="11.85546875" customWidth="1"/>
    <col min="4367" max="4367" width="11.7109375" customWidth="1"/>
    <col min="4368" max="4368" width="9" bestFit="1" customWidth="1"/>
    <col min="4369" max="4371" width="9" customWidth="1"/>
    <col min="4609" max="4609" width="4.140625" customWidth="1"/>
    <col min="4610" max="4610" width="5.5703125" customWidth="1"/>
    <col min="4611" max="4611" width="6.140625" customWidth="1"/>
    <col min="4612" max="4612" width="4.7109375" customWidth="1"/>
    <col min="4613" max="4613" width="15.42578125" customWidth="1"/>
    <col min="4614" max="4614" width="48" customWidth="1"/>
    <col min="4615" max="4615" width="53.85546875" customWidth="1"/>
    <col min="4616" max="4616" width="26.42578125" customWidth="1"/>
    <col min="4617" max="4617" width="21.42578125" customWidth="1"/>
    <col min="4618" max="4618" width="23.5703125" customWidth="1"/>
    <col min="4619" max="4619" width="19.140625" customWidth="1"/>
    <col min="4620" max="4620" width="19.140625" bestFit="1" customWidth="1"/>
    <col min="4621" max="4621" width="9.140625" customWidth="1"/>
    <col min="4622" max="4622" width="11.85546875" customWidth="1"/>
    <col min="4623" max="4623" width="11.7109375" customWidth="1"/>
    <col min="4624" max="4624" width="9" bestFit="1" customWidth="1"/>
    <col min="4625" max="4627" width="9" customWidth="1"/>
    <col min="4865" max="4865" width="4.140625" customWidth="1"/>
    <col min="4866" max="4866" width="5.5703125" customWidth="1"/>
    <col min="4867" max="4867" width="6.140625" customWidth="1"/>
    <col min="4868" max="4868" width="4.7109375" customWidth="1"/>
    <col min="4869" max="4869" width="15.42578125" customWidth="1"/>
    <col min="4870" max="4870" width="48" customWidth="1"/>
    <col min="4871" max="4871" width="53.85546875" customWidth="1"/>
    <col min="4872" max="4872" width="26.42578125" customWidth="1"/>
    <col min="4873" max="4873" width="21.42578125" customWidth="1"/>
    <col min="4874" max="4874" width="23.5703125" customWidth="1"/>
    <col min="4875" max="4875" width="19.140625" customWidth="1"/>
    <col min="4876" max="4876" width="19.140625" bestFit="1" customWidth="1"/>
    <col min="4877" max="4877" width="9.140625" customWidth="1"/>
    <col min="4878" max="4878" width="11.85546875" customWidth="1"/>
    <col min="4879" max="4879" width="11.7109375" customWidth="1"/>
    <col min="4880" max="4880" width="9" bestFit="1" customWidth="1"/>
    <col min="4881" max="4883" width="9" customWidth="1"/>
    <col min="5121" max="5121" width="4.140625" customWidth="1"/>
    <col min="5122" max="5122" width="5.5703125" customWidth="1"/>
    <col min="5123" max="5123" width="6.140625" customWidth="1"/>
    <col min="5124" max="5124" width="4.7109375" customWidth="1"/>
    <col min="5125" max="5125" width="15.42578125" customWidth="1"/>
    <col min="5126" max="5126" width="48" customWidth="1"/>
    <col min="5127" max="5127" width="53.85546875" customWidth="1"/>
    <col min="5128" max="5128" width="26.42578125" customWidth="1"/>
    <col min="5129" max="5129" width="21.42578125" customWidth="1"/>
    <col min="5130" max="5130" width="23.5703125" customWidth="1"/>
    <col min="5131" max="5131" width="19.140625" customWidth="1"/>
    <col min="5132" max="5132" width="19.140625" bestFit="1" customWidth="1"/>
    <col min="5133" max="5133" width="9.140625" customWidth="1"/>
    <col min="5134" max="5134" width="11.85546875" customWidth="1"/>
    <col min="5135" max="5135" width="11.7109375" customWidth="1"/>
    <col min="5136" max="5136" width="9" bestFit="1" customWidth="1"/>
    <col min="5137" max="5139" width="9" customWidth="1"/>
    <col min="5377" max="5377" width="4.140625" customWidth="1"/>
    <col min="5378" max="5378" width="5.5703125" customWidth="1"/>
    <col min="5379" max="5379" width="6.140625" customWidth="1"/>
    <col min="5380" max="5380" width="4.7109375" customWidth="1"/>
    <col min="5381" max="5381" width="15.42578125" customWidth="1"/>
    <col min="5382" max="5382" width="48" customWidth="1"/>
    <col min="5383" max="5383" width="53.85546875" customWidth="1"/>
    <col min="5384" max="5384" width="26.42578125" customWidth="1"/>
    <col min="5385" max="5385" width="21.42578125" customWidth="1"/>
    <col min="5386" max="5386" width="23.5703125" customWidth="1"/>
    <col min="5387" max="5387" width="19.140625" customWidth="1"/>
    <col min="5388" max="5388" width="19.140625" bestFit="1" customWidth="1"/>
    <col min="5389" max="5389" width="9.140625" customWidth="1"/>
    <col min="5390" max="5390" width="11.85546875" customWidth="1"/>
    <col min="5391" max="5391" width="11.7109375" customWidth="1"/>
    <col min="5392" max="5392" width="9" bestFit="1" customWidth="1"/>
    <col min="5393" max="5395" width="9" customWidth="1"/>
    <col min="5633" max="5633" width="4.140625" customWidth="1"/>
    <col min="5634" max="5634" width="5.5703125" customWidth="1"/>
    <col min="5635" max="5635" width="6.140625" customWidth="1"/>
    <col min="5636" max="5636" width="4.7109375" customWidth="1"/>
    <col min="5637" max="5637" width="15.42578125" customWidth="1"/>
    <col min="5638" max="5638" width="48" customWidth="1"/>
    <col min="5639" max="5639" width="53.85546875" customWidth="1"/>
    <col min="5640" max="5640" width="26.42578125" customWidth="1"/>
    <col min="5641" max="5641" width="21.42578125" customWidth="1"/>
    <col min="5642" max="5642" width="23.5703125" customWidth="1"/>
    <col min="5643" max="5643" width="19.140625" customWidth="1"/>
    <col min="5644" max="5644" width="19.140625" bestFit="1" customWidth="1"/>
    <col min="5645" max="5645" width="9.140625" customWidth="1"/>
    <col min="5646" max="5646" width="11.85546875" customWidth="1"/>
    <col min="5647" max="5647" width="11.7109375" customWidth="1"/>
    <col min="5648" max="5648" width="9" bestFit="1" customWidth="1"/>
    <col min="5649" max="5651" width="9" customWidth="1"/>
    <col min="5889" max="5889" width="4.140625" customWidth="1"/>
    <col min="5890" max="5890" width="5.5703125" customWidth="1"/>
    <col min="5891" max="5891" width="6.140625" customWidth="1"/>
    <col min="5892" max="5892" width="4.7109375" customWidth="1"/>
    <col min="5893" max="5893" width="15.42578125" customWidth="1"/>
    <col min="5894" max="5894" width="48" customWidth="1"/>
    <col min="5895" max="5895" width="53.85546875" customWidth="1"/>
    <col min="5896" max="5896" width="26.42578125" customWidth="1"/>
    <col min="5897" max="5897" width="21.42578125" customWidth="1"/>
    <col min="5898" max="5898" width="23.5703125" customWidth="1"/>
    <col min="5899" max="5899" width="19.140625" customWidth="1"/>
    <col min="5900" max="5900" width="19.140625" bestFit="1" customWidth="1"/>
    <col min="5901" max="5901" width="9.140625" customWidth="1"/>
    <col min="5902" max="5902" width="11.85546875" customWidth="1"/>
    <col min="5903" max="5903" width="11.7109375" customWidth="1"/>
    <col min="5904" max="5904" width="9" bestFit="1" customWidth="1"/>
    <col min="5905" max="5907" width="9" customWidth="1"/>
    <col min="6145" max="6145" width="4.140625" customWidth="1"/>
    <col min="6146" max="6146" width="5.5703125" customWidth="1"/>
    <col min="6147" max="6147" width="6.140625" customWidth="1"/>
    <col min="6148" max="6148" width="4.7109375" customWidth="1"/>
    <col min="6149" max="6149" width="15.42578125" customWidth="1"/>
    <col min="6150" max="6150" width="48" customWidth="1"/>
    <col min="6151" max="6151" width="53.85546875" customWidth="1"/>
    <col min="6152" max="6152" width="26.42578125" customWidth="1"/>
    <col min="6153" max="6153" width="21.42578125" customWidth="1"/>
    <col min="6154" max="6154" width="23.5703125" customWidth="1"/>
    <col min="6155" max="6155" width="19.140625" customWidth="1"/>
    <col min="6156" max="6156" width="19.140625" bestFit="1" customWidth="1"/>
    <col min="6157" max="6157" width="9.140625" customWidth="1"/>
    <col min="6158" max="6158" width="11.85546875" customWidth="1"/>
    <col min="6159" max="6159" width="11.7109375" customWidth="1"/>
    <col min="6160" max="6160" width="9" bestFit="1" customWidth="1"/>
    <col min="6161" max="6163" width="9" customWidth="1"/>
    <col min="6401" max="6401" width="4.140625" customWidth="1"/>
    <col min="6402" max="6402" width="5.5703125" customWidth="1"/>
    <col min="6403" max="6403" width="6.140625" customWidth="1"/>
    <col min="6404" max="6404" width="4.7109375" customWidth="1"/>
    <col min="6405" max="6405" width="15.42578125" customWidth="1"/>
    <col min="6406" max="6406" width="48" customWidth="1"/>
    <col min="6407" max="6407" width="53.85546875" customWidth="1"/>
    <col min="6408" max="6408" width="26.42578125" customWidth="1"/>
    <col min="6409" max="6409" width="21.42578125" customWidth="1"/>
    <col min="6410" max="6410" width="23.5703125" customWidth="1"/>
    <col min="6411" max="6411" width="19.140625" customWidth="1"/>
    <col min="6412" max="6412" width="19.140625" bestFit="1" customWidth="1"/>
    <col min="6413" max="6413" width="9.140625" customWidth="1"/>
    <col min="6414" max="6414" width="11.85546875" customWidth="1"/>
    <col min="6415" max="6415" width="11.7109375" customWidth="1"/>
    <col min="6416" max="6416" width="9" bestFit="1" customWidth="1"/>
    <col min="6417" max="6419" width="9" customWidth="1"/>
    <col min="6657" max="6657" width="4.140625" customWidth="1"/>
    <col min="6658" max="6658" width="5.5703125" customWidth="1"/>
    <col min="6659" max="6659" width="6.140625" customWidth="1"/>
    <col min="6660" max="6660" width="4.7109375" customWidth="1"/>
    <col min="6661" max="6661" width="15.42578125" customWidth="1"/>
    <col min="6662" max="6662" width="48" customWidth="1"/>
    <col min="6663" max="6663" width="53.85546875" customWidth="1"/>
    <col min="6664" max="6664" width="26.42578125" customWidth="1"/>
    <col min="6665" max="6665" width="21.42578125" customWidth="1"/>
    <col min="6666" max="6666" width="23.5703125" customWidth="1"/>
    <col min="6667" max="6667" width="19.140625" customWidth="1"/>
    <col min="6668" max="6668" width="19.140625" bestFit="1" customWidth="1"/>
    <col min="6669" max="6669" width="9.140625" customWidth="1"/>
    <col min="6670" max="6670" width="11.85546875" customWidth="1"/>
    <col min="6671" max="6671" width="11.7109375" customWidth="1"/>
    <col min="6672" max="6672" width="9" bestFit="1" customWidth="1"/>
    <col min="6673" max="6675" width="9" customWidth="1"/>
    <col min="6913" max="6913" width="4.140625" customWidth="1"/>
    <col min="6914" max="6914" width="5.5703125" customWidth="1"/>
    <col min="6915" max="6915" width="6.140625" customWidth="1"/>
    <col min="6916" max="6916" width="4.7109375" customWidth="1"/>
    <col min="6917" max="6917" width="15.42578125" customWidth="1"/>
    <col min="6918" max="6918" width="48" customWidth="1"/>
    <col min="6919" max="6919" width="53.85546875" customWidth="1"/>
    <col min="6920" max="6920" width="26.42578125" customWidth="1"/>
    <col min="6921" max="6921" width="21.42578125" customWidth="1"/>
    <col min="6922" max="6922" width="23.5703125" customWidth="1"/>
    <col min="6923" max="6923" width="19.140625" customWidth="1"/>
    <col min="6924" max="6924" width="19.140625" bestFit="1" customWidth="1"/>
    <col min="6925" max="6925" width="9.140625" customWidth="1"/>
    <col min="6926" max="6926" width="11.85546875" customWidth="1"/>
    <col min="6927" max="6927" width="11.7109375" customWidth="1"/>
    <col min="6928" max="6928" width="9" bestFit="1" customWidth="1"/>
    <col min="6929" max="6931" width="9" customWidth="1"/>
    <col min="7169" max="7169" width="4.140625" customWidth="1"/>
    <col min="7170" max="7170" width="5.5703125" customWidth="1"/>
    <col min="7171" max="7171" width="6.140625" customWidth="1"/>
    <col min="7172" max="7172" width="4.7109375" customWidth="1"/>
    <col min="7173" max="7173" width="15.42578125" customWidth="1"/>
    <col min="7174" max="7174" width="48" customWidth="1"/>
    <col min="7175" max="7175" width="53.85546875" customWidth="1"/>
    <col min="7176" max="7176" width="26.42578125" customWidth="1"/>
    <col min="7177" max="7177" width="21.42578125" customWidth="1"/>
    <col min="7178" max="7178" width="23.5703125" customWidth="1"/>
    <col min="7179" max="7179" width="19.140625" customWidth="1"/>
    <col min="7180" max="7180" width="19.140625" bestFit="1" customWidth="1"/>
    <col min="7181" max="7181" width="9.140625" customWidth="1"/>
    <col min="7182" max="7182" width="11.85546875" customWidth="1"/>
    <col min="7183" max="7183" width="11.7109375" customWidth="1"/>
    <col min="7184" max="7184" width="9" bestFit="1" customWidth="1"/>
    <col min="7185" max="7187" width="9" customWidth="1"/>
    <col min="7425" max="7425" width="4.140625" customWidth="1"/>
    <col min="7426" max="7426" width="5.5703125" customWidth="1"/>
    <col min="7427" max="7427" width="6.140625" customWidth="1"/>
    <col min="7428" max="7428" width="4.7109375" customWidth="1"/>
    <col min="7429" max="7429" width="15.42578125" customWidth="1"/>
    <col min="7430" max="7430" width="48" customWidth="1"/>
    <col min="7431" max="7431" width="53.85546875" customWidth="1"/>
    <col min="7432" max="7432" width="26.42578125" customWidth="1"/>
    <col min="7433" max="7433" width="21.42578125" customWidth="1"/>
    <col min="7434" max="7434" width="23.5703125" customWidth="1"/>
    <col min="7435" max="7435" width="19.140625" customWidth="1"/>
    <col min="7436" max="7436" width="19.140625" bestFit="1" customWidth="1"/>
    <col min="7437" max="7437" width="9.140625" customWidth="1"/>
    <col min="7438" max="7438" width="11.85546875" customWidth="1"/>
    <col min="7439" max="7439" width="11.7109375" customWidth="1"/>
    <col min="7440" max="7440" width="9" bestFit="1" customWidth="1"/>
    <col min="7441" max="7443" width="9" customWidth="1"/>
    <col min="7681" max="7681" width="4.140625" customWidth="1"/>
    <col min="7682" max="7682" width="5.5703125" customWidth="1"/>
    <col min="7683" max="7683" width="6.140625" customWidth="1"/>
    <col min="7684" max="7684" width="4.7109375" customWidth="1"/>
    <col min="7685" max="7685" width="15.42578125" customWidth="1"/>
    <col min="7686" max="7686" width="48" customWidth="1"/>
    <col min="7687" max="7687" width="53.85546875" customWidth="1"/>
    <col min="7688" max="7688" width="26.42578125" customWidth="1"/>
    <col min="7689" max="7689" width="21.42578125" customWidth="1"/>
    <col min="7690" max="7690" width="23.5703125" customWidth="1"/>
    <col min="7691" max="7691" width="19.140625" customWidth="1"/>
    <col min="7692" max="7692" width="19.140625" bestFit="1" customWidth="1"/>
    <col min="7693" max="7693" width="9.140625" customWidth="1"/>
    <col min="7694" max="7694" width="11.85546875" customWidth="1"/>
    <col min="7695" max="7695" width="11.7109375" customWidth="1"/>
    <col min="7696" max="7696" width="9" bestFit="1" customWidth="1"/>
    <col min="7697" max="7699" width="9" customWidth="1"/>
    <col min="7937" max="7937" width="4.140625" customWidth="1"/>
    <col min="7938" max="7938" width="5.5703125" customWidth="1"/>
    <col min="7939" max="7939" width="6.140625" customWidth="1"/>
    <col min="7940" max="7940" width="4.7109375" customWidth="1"/>
    <col min="7941" max="7941" width="15.42578125" customWidth="1"/>
    <col min="7942" max="7942" width="48" customWidth="1"/>
    <col min="7943" max="7943" width="53.85546875" customWidth="1"/>
    <col min="7944" max="7944" width="26.42578125" customWidth="1"/>
    <col min="7945" max="7945" width="21.42578125" customWidth="1"/>
    <col min="7946" max="7946" width="23.5703125" customWidth="1"/>
    <col min="7947" max="7947" width="19.140625" customWidth="1"/>
    <col min="7948" max="7948" width="19.140625" bestFit="1" customWidth="1"/>
    <col min="7949" max="7949" width="9.140625" customWidth="1"/>
    <col min="7950" max="7950" width="11.85546875" customWidth="1"/>
    <col min="7951" max="7951" width="11.7109375" customWidth="1"/>
    <col min="7952" max="7952" width="9" bestFit="1" customWidth="1"/>
    <col min="7953" max="7955" width="9" customWidth="1"/>
    <col min="8193" max="8193" width="4.140625" customWidth="1"/>
    <col min="8194" max="8194" width="5.5703125" customWidth="1"/>
    <col min="8195" max="8195" width="6.140625" customWidth="1"/>
    <col min="8196" max="8196" width="4.7109375" customWidth="1"/>
    <col min="8197" max="8197" width="15.42578125" customWidth="1"/>
    <col min="8198" max="8198" width="48" customWidth="1"/>
    <col min="8199" max="8199" width="53.85546875" customWidth="1"/>
    <col min="8200" max="8200" width="26.42578125" customWidth="1"/>
    <col min="8201" max="8201" width="21.42578125" customWidth="1"/>
    <col min="8202" max="8202" width="23.5703125" customWidth="1"/>
    <col min="8203" max="8203" width="19.140625" customWidth="1"/>
    <col min="8204" max="8204" width="19.140625" bestFit="1" customWidth="1"/>
    <col min="8205" max="8205" width="9.140625" customWidth="1"/>
    <col min="8206" max="8206" width="11.85546875" customWidth="1"/>
    <col min="8207" max="8207" width="11.7109375" customWidth="1"/>
    <col min="8208" max="8208" width="9" bestFit="1" customWidth="1"/>
    <col min="8209" max="8211" width="9" customWidth="1"/>
    <col min="8449" max="8449" width="4.140625" customWidth="1"/>
    <col min="8450" max="8450" width="5.5703125" customWidth="1"/>
    <col min="8451" max="8451" width="6.140625" customWidth="1"/>
    <col min="8452" max="8452" width="4.7109375" customWidth="1"/>
    <col min="8453" max="8453" width="15.42578125" customWidth="1"/>
    <col min="8454" max="8454" width="48" customWidth="1"/>
    <col min="8455" max="8455" width="53.85546875" customWidth="1"/>
    <col min="8456" max="8456" width="26.42578125" customWidth="1"/>
    <col min="8457" max="8457" width="21.42578125" customWidth="1"/>
    <col min="8458" max="8458" width="23.5703125" customWidth="1"/>
    <col min="8459" max="8459" width="19.140625" customWidth="1"/>
    <col min="8460" max="8460" width="19.140625" bestFit="1" customWidth="1"/>
    <col min="8461" max="8461" width="9.140625" customWidth="1"/>
    <col min="8462" max="8462" width="11.85546875" customWidth="1"/>
    <col min="8463" max="8463" width="11.7109375" customWidth="1"/>
    <col min="8464" max="8464" width="9" bestFit="1" customWidth="1"/>
    <col min="8465" max="8467" width="9" customWidth="1"/>
    <col min="8705" max="8705" width="4.140625" customWidth="1"/>
    <col min="8706" max="8706" width="5.5703125" customWidth="1"/>
    <col min="8707" max="8707" width="6.140625" customWidth="1"/>
    <col min="8708" max="8708" width="4.7109375" customWidth="1"/>
    <col min="8709" max="8709" width="15.42578125" customWidth="1"/>
    <col min="8710" max="8710" width="48" customWidth="1"/>
    <col min="8711" max="8711" width="53.85546875" customWidth="1"/>
    <col min="8712" max="8712" width="26.42578125" customWidth="1"/>
    <col min="8713" max="8713" width="21.42578125" customWidth="1"/>
    <col min="8714" max="8714" width="23.5703125" customWidth="1"/>
    <col min="8715" max="8715" width="19.140625" customWidth="1"/>
    <col min="8716" max="8716" width="19.140625" bestFit="1" customWidth="1"/>
    <col min="8717" max="8717" width="9.140625" customWidth="1"/>
    <col min="8718" max="8718" width="11.85546875" customWidth="1"/>
    <col min="8719" max="8719" width="11.7109375" customWidth="1"/>
    <col min="8720" max="8720" width="9" bestFit="1" customWidth="1"/>
    <col min="8721" max="8723" width="9" customWidth="1"/>
    <col min="8961" max="8961" width="4.140625" customWidth="1"/>
    <col min="8962" max="8962" width="5.5703125" customWidth="1"/>
    <col min="8963" max="8963" width="6.140625" customWidth="1"/>
    <col min="8964" max="8964" width="4.7109375" customWidth="1"/>
    <col min="8965" max="8965" width="15.42578125" customWidth="1"/>
    <col min="8966" max="8966" width="48" customWidth="1"/>
    <col min="8967" max="8967" width="53.85546875" customWidth="1"/>
    <col min="8968" max="8968" width="26.42578125" customWidth="1"/>
    <col min="8969" max="8969" width="21.42578125" customWidth="1"/>
    <col min="8970" max="8970" width="23.5703125" customWidth="1"/>
    <col min="8971" max="8971" width="19.140625" customWidth="1"/>
    <col min="8972" max="8972" width="19.140625" bestFit="1" customWidth="1"/>
    <col min="8973" max="8973" width="9.140625" customWidth="1"/>
    <col min="8974" max="8974" width="11.85546875" customWidth="1"/>
    <col min="8975" max="8975" width="11.7109375" customWidth="1"/>
    <col min="8976" max="8976" width="9" bestFit="1" customWidth="1"/>
    <col min="8977" max="8979" width="9" customWidth="1"/>
    <col min="9217" max="9217" width="4.140625" customWidth="1"/>
    <col min="9218" max="9218" width="5.5703125" customWidth="1"/>
    <col min="9219" max="9219" width="6.140625" customWidth="1"/>
    <col min="9220" max="9220" width="4.7109375" customWidth="1"/>
    <col min="9221" max="9221" width="15.42578125" customWidth="1"/>
    <col min="9222" max="9222" width="48" customWidth="1"/>
    <col min="9223" max="9223" width="53.85546875" customWidth="1"/>
    <col min="9224" max="9224" width="26.42578125" customWidth="1"/>
    <col min="9225" max="9225" width="21.42578125" customWidth="1"/>
    <col min="9226" max="9226" width="23.5703125" customWidth="1"/>
    <col min="9227" max="9227" width="19.140625" customWidth="1"/>
    <col min="9228" max="9228" width="19.140625" bestFit="1" customWidth="1"/>
    <col min="9229" max="9229" width="9.140625" customWidth="1"/>
    <col min="9230" max="9230" width="11.85546875" customWidth="1"/>
    <col min="9231" max="9231" width="11.7109375" customWidth="1"/>
    <col min="9232" max="9232" width="9" bestFit="1" customWidth="1"/>
    <col min="9233" max="9235" width="9" customWidth="1"/>
    <col min="9473" max="9473" width="4.140625" customWidth="1"/>
    <col min="9474" max="9474" width="5.5703125" customWidth="1"/>
    <col min="9475" max="9475" width="6.140625" customWidth="1"/>
    <col min="9476" max="9476" width="4.7109375" customWidth="1"/>
    <col min="9477" max="9477" width="15.42578125" customWidth="1"/>
    <col min="9478" max="9478" width="48" customWidth="1"/>
    <col min="9479" max="9479" width="53.85546875" customWidth="1"/>
    <col min="9480" max="9480" width="26.42578125" customWidth="1"/>
    <col min="9481" max="9481" width="21.42578125" customWidth="1"/>
    <col min="9482" max="9482" width="23.5703125" customWidth="1"/>
    <col min="9483" max="9483" width="19.140625" customWidth="1"/>
    <col min="9484" max="9484" width="19.140625" bestFit="1" customWidth="1"/>
    <col min="9485" max="9485" width="9.140625" customWidth="1"/>
    <col min="9486" max="9486" width="11.85546875" customWidth="1"/>
    <col min="9487" max="9487" width="11.7109375" customWidth="1"/>
    <col min="9488" max="9488" width="9" bestFit="1" customWidth="1"/>
    <col min="9489" max="9491" width="9" customWidth="1"/>
    <col min="9729" max="9729" width="4.140625" customWidth="1"/>
    <col min="9730" max="9730" width="5.5703125" customWidth="1"/>
    <col min="9731" max="9731" width="6.140625" customWidth="1"/>
    <col min="9732" max="9732" width="4.7109375" customWidth="1"/>
    <col min="9733" max="9733" width="15.42578125" customWidth="1"/>
    <col min="9734" max="9734" width="48" customWidth="1"/>
    <col min="9735" max="9735" width="53.85546875" customWidth="1"/>
    <col min="9736" max="9736" width="26.42578125" customWidth="1"/>
    <col min="9737" max="9737" width="21.42578125" customWidth="1"/>
    <col min="9738" max="9738" width="23.5703125" customWidth="1"/>
    <col min="9739" max="9739" width="19.140625" customWidth="1"/>
    <col min="9740" max="9740" width="19.140625" bestFit="1" customWidth="1"/>
    <col min="9741" max="9741" width="9.140625" customWidth="1"/>
    <col min="9742" max="9742" width="11.85546875" customWidth="1"/>
    <col min="9743" max="9743" width="11.7109375" customWidth="1"/>
    <col min="9744" max="9744" width="9" bestFit="1" customWidth="1"/>
    <col min="9745" max="9747" width="9" customWidth="1"/>
    <col min="9985" max="9985" width="4.140625" customWidth="1"/>
    <col min="9986" max="9986" width="5.5703125" customWidth="1"/>
    <col min="9987" max="9987" width="6.140625" customWidth="1"/>
    <col min="9988" max="9988" width="4.7109375" customWidth="1"/>
    <col min="9989" max="9989" width="15.42578125" customWidth="1"/>
    <col min="9990" max="9990" width="48" customWidth="1"/>
    <col min="9991" max="9991" width="53.85546875" customWidth="1"/>
    <col min="9992" max="9992" width="26.42578125" customWidth="1"/>
    <col min="9993" max="9993" width="21.42578125" customWidth="1"/>
    <col min="9994" max="9994" width="23.5703125" customWidth="1"/>
    <col min="9995" max="9995" width="19.140625" customWidth="1"/>
    <col min="9996" max="9996" width="19.140625" bestFit="1" customWidth="1"/>
    <col min="9997" max="9997" width="9.140625" customWidth="1"/>
    <col min="9998" max="9998" width="11.85546875" customWidth="1"/>
    <col min="9999" max="9999" width="11.7109375" customWidth="1"/>
    <col min="10000" max="10000" width="9" bestFit="1" customWidth="1"/>
    <col min="10001" max="10003" width="9" customWidth="1"/>
    <col min="10241" max="10241" width="4.140625" customWidth="1"/>
    <col min="10242" max="10242" width="5.5703125" customWidth="1"/>
    <col min="10243" max="10243" width="6.140625" customWidth="1"/>
    <col min="10244" max="10244" width="4.7109375" customWidth="1"/>
    <col min="10245" max="10245" width="15.42578125" customWidth="1"/>
    <col min="10246" max="10246" width="48" customWidth="1"/>
    <col min="10247" max="10247" width="53.85546875" customWidth="1"/>
    <col min="10248" max="10248" width="26.42578125" customWidth="1"/>
    <col min="10249" max="10249" width="21.42578125" customWidth="1"/>
    <col min="10250" max="10250" width="23.5703125" customWidth="1"/>
    <col min="10251" max="10251" width="19.140625" customWidth="1"/>
    <col min="10252" max="10252" width="19.140625" bestFit="1" customWidth="1"/>
    <col min="10253" max="10253" width="9.140625" customWidth="1"/>
    <col min="10254" max="10254" width="11.85546875" customWidth="1"/>
    <col min="10255" max="10255" width="11.7109375" customWidth="1"/>
    <col min="10256" max="10256" width="9" bestFit="1" customWidth="1"/>
    <col min="10257" max="10259" width="9" customWidth="1"/>
    <col min="10497" max="10497" width="4.140625" customWidth="1"/>
    <col min="10498" max="10498" width="5.5703125" customWidth="1"/>
    <col min="10499" max="10499" width="6.140625" customWidth="1"/>
    <col min="10500" max="10500" width="4.7109375" customWidth="1"/>
    <col min="10501" max="10501" width="15.42578125" customWidth="1"/>
    <col min="10502" max="10502" width="48" customWidth="1"/>
    <col min="10503" max="10503" width="53.85546875" customWidth="1"/>
    <col min="10504" max="10504" width="26.42578125" customWidth="1"/>
    <col min="10505" max="10505" width="21.42578125" customWidth="1"/>
    <col min="10506" max="10506" width="23.5703125" customWidth="1"/>
    <col min="10507" max="10507" width="19.140625" customWidth="1"/>
    <col min="10508" max="10508" width="19.140625" bestFit="1" customWidth="1"/>
    <col min="10509" max="10509" width="9.140625" customWidth="1"/>
    <col min="10510" max="10510" width="11.85546875" customWidth="1"/>
    <col min="10511" max="10511" width="11.7109375" customWidth="1"/>
    <col min="10512" max="10512" width="9" bestFit="1" customWidth="1"/>
    <col min="10513" max="10515" width="9" customWidth="1"/>
    <col min="10753" max="10753" width="4.140625" customWidth="1"/>
    <col min="10754" max="10754" width="5.5703125" customWidth="1"/>
    <col min="10755" max="10755" width="6.140625" customWidth="1"/>
    <col min="10756" max="10756" width="4.7109375" customWidth="1"/>
    <col min="10757" max="10757" width="15.42578125" customWidth="1"/>
    <col min="10758" max="10758" width="48" customWidth="1"/>
    <col min="10759" max="10759" width="53.85546875" customWidth="1"/>
    <col min="10760" max="10760" width="26.42578125" customWidth="1"/>
    <col min="10761" max="10761" width="21.42578125" customWidth="1"/>
    <col min="10762" max="10762" width="23.5703125" customWidth="1"/>
    <col min="10763" max="10763" width="19.140625" customWidth="1"/>
    <col min="10764" max="10764" width="19.140625" bestFit="1" customWidth="1"/>
    <col min="10765" max="10765" width="9.140625" customWidth="1"/>
    <col min="10766" max="10766" width="11.85546875" customWidth="1"/>
    <col min="10767" max="10767" width="11.7109375" customWidth="1"/>
    <col min="10768" max="10768" width="9" bestFit="1" customWidth="1"/>
    <col min="10769" max="10771" width="9" customWidth="1"/>
    <col min="11009" max="11009" width="4.140625" customWidth="1"/>
    <col min="11010" max="11010" width="5.5703125" customWidth="1"/>
    <col min="11011" max="11011" width="6.140625" customWidth="1"/>
    <col min="11012" max="11012" width="4.7109375" customWidth="1"/>
    <col min="11013" max="11013" width="15.42578125" customWidth="1"/>
    <col min="11014" max="11014" width="48" customWidth="1"/>
    <col min="11015" max="11015" width="53.85546875" customWidth="1"/>
    <col min="11016" max="11016" width="26.42578125" customWidth="1"/>
    <col min="11017" max="11017" width="21.42578125" customWidth="1"/>
    <col min="11018" max="11018" width="23.5703125" customWidth="1"/>
    <col min="11019" max="11019" width="19.140625" customWidth="1"/>
    <col min="11020" max="11020" width="19.140625" bestFit="1" customWidth="1"/>
    <col min="11021" max="11021" width="9.140625" customWidth="1"/>
    <col min="11022" max="11022" width="11.85546875" customWidth="1"/>
    <col min="11023" max="11023" width="11.7109375" customWidth="1"/>
    <col min="11024" max="11024" width="9" bestFit="1" customWidth="1"/>
    <col min="11025" max="11027" width="9" customWidth="1"/>
    <col min="11265" max="11265" width="4.140625" customWidth="1"/>
    <col min="11266" max="11266" width="5.5703125" customWidth="1"/>
    <col min="11267" max="11267" width="6.140625" customWidth="1"/>
    <col min="11268" max="11268" width="4.7109375" customWidth="1"/>
    <col min="11269" max="11269" width="15.42578125" customWidth="1"/>
    <col min="11270" max="11270" width="48" customWidth="1"/>
    <col min="11271" max="11271" width="53.85546875" customWidth="1"/>
    <col min="11272" max="11272" width="26.42578125" customWidth="1"/>
    <col min="11273" max="11273" width="21.42578125" customWidth="1"/>
    <col min="11274" max="11274" width="23.5703125" customWidth="1"/>
    <col min="11275" max="11275" width="19.140625" customWidth="1"/>
    <col min="11276" max="11276" width="19.140625" bestFit="1" customWidth="1"/>
    <col min="11277" max="11277" width="9.140625" customWidth="1"/>
    <col min="11278" max="11278" width="11.85546875" customWidth="1"/>
    <col min="11279" max="11279" width="11.7109375" customWidth="1"/>
    <col min="11280" max="11280" width="9" bestFit="1" customWidth="1"/>
    <col min="11281" max="11283" width="9" customWidth="1"/>
    <col min="11521" max="11521" width="4.140625" customWidth="1"/>
    <col min="11522" max="11522" width="5.5703125" customWidth="1"/>
    <col min="11523" max="11523" width="6.140625" customWidth="1"/>
    <col min="11524" max="11524" width="4.7109375" customWidth="1"/>
    <col min="11525" max="11525" width="15.42578125" customWidth="1"/>
    <col min="11526" max="11526" width="48" customWidth="1"/>
    <col min="11527" max="11527" width="53.85546875" customWidth="1"/>
    <col min="11528" max="11528" width="26.42578125" customWidth="1"/>
    <col min="11529" max="11529" width="21.42578125" customWidth="1"/>
    <col min="11530" max="11530" width="23.5703125" customWidth="1"/>
    <col min="11531" max="11531" width="19.140625" customWidth="1"/>
    <col min="11532" max="11532" width="19.140625" bestFit="1" customWidth="1"/>
    <col min="11533" max="11533" width="9.140625" customWidth="1"/>
    <col min="11534" max="11534" width="11.85546875" customWidth="1"/>
    <col min="11535" max="11535" width="11.7109375" customWidth="1"/>
    <col min="11536" max="11536" width="9" bestFit="1" customWidth="1"/>
    <col min="11537" max="11539" width="9" customWidth="1"/>
    <col min="11777" max="11777" width="4.140625" customWidth="1"/>
    <col min="11778" max="11778" width="5.5703125" customWidth="1"/>
    <col min="11779" max="11779" width="6.140625" customWidth="1"/>
    <col min="11780" max="11780" width="4.7109375" customWidth="1"/>
    <col min="11781" max="11781" width="15.42578125" customWidth="1"/>
    <col min="11782" max="11782" width="48" customWidth="1"/>
    <col min="11783" max="11783" width="53.85546875" customWidth="1"/>
    <col min="11784" max="11784" width="26.42578125" customWidth="1"/>
    <col min="11785" max="11785" width="21.42578125" customWidth="1"/>
    <col min="11786" max="11786" width="23.5703125" customWidth="1"/>
    <col min="11787" max="11787" width="19.140625" customWidth="1"/>
    <col min="11788" max="11788" width="19.140625" bestFit="1" customWidth="1"/>
    <col min="11789" max="11789" width="9.140625" customWidth="1"/>
    <col min="11790" max="11790" width="11.85546875" customWidth="1"/>
    <col min="11791" max="11791" width="11.7109375" customWidth="1"/>
    <col min="11792" max="11792" width="9" bestFit="1" customWidth="1"/>
    <col min="11793" max="11795" width="9" customWidth="1"/>
    <col min="12033" max="12033" width="4.140625" customWidth="1"/>
    <col min="12034" max="12034" width="5.5703125" customWidth="1"/>
    <col min="12035" max="12035" width="6.140625" customWidth="1"/>
    <col min="12036" max="12036" width="4.7109375" customWidth="1"/>
    <col min="12037" max="12037" width="15.42578125" customWidth="1"/>
    <col min="12038" max="12038" width="48" customWidth="1"/>
    <col min="12039" max="12039" width="53.85546875" customWidth="1"/>
    <col min="12040" max="12040" width="26.42578125" customWidth="1"/>
    <col min="12041" max="12041" width="21.42578125" customWidth="1"/>
    <col min="12042" max="12042" width="23.5703125" customWidth="1"/>
    <col min="12043" max="12043" width="19.140625" customWidth="1"/>
    <col min="12044" max="12044" width="19.140625" bestFit="1" customWidth="1"/>
    <col min="12045" max="12045" width="9.140625" customWidth="1"/>
    <col min="12046" max="12046" width="11.85546875" customWidth="1"/>
    <col min="12047" max="12047" width="11.7109375" customWidth="1"/>
    <col min="12048" max="12048" width="9" bestFit="1" customWidth="1"/>
    <col min="12049" max="12051" width="9" customWidth="1"/>
    <col min="12289" max="12289" width="4.140625" customWidth="1"/>
    <col min="12290" max="12290" width="5.5703125" customWidth="1"/>
    <col min="12291" max="12291" width="6.140625" customWidth="1"/>
    <col min="12292" max="12292" width="4.7109375" customWidth="1"/>
    <col min="12293" max="12293" width="15.42578125" customWidth="1"/>
    <col min="12294" max="12294" width="48" customWidth="1"/>
    <col min="12295" max="12295" width="53.85546875" customWidth="1"/>
    <col min="12296" max="12296" width="26.42578125" customWidth="1"/>
    <col min="12297" max="12297" width="21.42578125" customWidth="1"/>
    <col min="12298" max="12298" width="23.5703125" customWidth="1"/>
    <col min="12299" max="12299" width="19.140625" customWidth="1"/>
    <col min="12300" max="12300" width="19.140625" bestFit="1" customWidth="1"/>
    <col min="12301" max="12301" width="9.140625" customWidth="1"/>
    <col min="12302" max="12302" width="11.85546875" customWidth="1"/>
    <col min="12303" max="12303" width="11.7109375" customWidth="1"/>
    <col min="12304" max="12304" width="9" bestFit="1" customWidth="1"/>
    <col min="12305" max="12307" width="9" customWidth="1"/>
    <col min="12545" max="12545" width="4.140625" customWidth="1"/>
    <col min="12546" max="12546" width="5.5703125" customWidth="1"/>
    <col min="12547" max="12547" width="6.140625" customWidth="1"/>
    <col min="12548" max="12548" width="4.7109375" customWidth="1"/>
    <col min="12549" max="12549" width="15.42578125" customWidth="1"/>
    <col min="12550" max="12550" width="48" customWidth="1"/>
    <col min="12551" max="12551" width="53.85546875" customWidth="1"/>
    <col min="12552" max="12552" width="26.42578125" customWidth="1"/>
    <col min="12553" max="12553" width="21.42578125" customWidth="1"/>
    <col min="12554" max="12554" width="23.5703125" customWidth="1"/>
    <col min="12555" max="12555" width="19.140625" customWidth="1"/>
    <col min="12556" max="12556" width="19.140625" bestFit="1" customWidth="1"/>
    <col min="12557" max="12557" width="9.140625" customWidth="1"/>
    <col min="12558" max="12558" width="11.85546875" customWidth="1"/>
    <col min="12559" max="12559" width="11.7109375" customWidth="1"/>
    <col min="12560" max="12560" width="9" bestFit="1" customWidth="1"/>
    <col min="12561" max="12563" width="9" customWidth="1"/>
    <col min="12801" max="12801" width="4.140625" customWidth="1"/>
    <col min="12802" max="12802" width="5.5703125" customWidth="1"/>
    <col min="12803" max="12803" width="6.140625" customWidth="1"/>
    <col min="12804" max="12804" width="4.7109375" customWidth="1"/>
    <col min="12805" max="12805" width="15.42578125" customWidth="1"/>
    <col min="12806" max="12806" width="48" customWidth="1"/>
    <col min="12807" max="12807" width="53.85546875" customWidth="1"/>
    <col min="12808" max="12808" width="26.42578125" customWidth="1"/>
    <col min="12809" max="12809" width="21.42578125" customWidth="1"/>
    <col min="12810" max="12810" width="23.5703125" customWidth="1"/>
    <col min="12811" max="12811" width="19.140625" customWidth="1"/>
    <col min="12812" max="12812" width="19.140625" bestFit="1" customWidth="1"/>
    <col min="12813" max="12813" width="9.140625" customWidth="1"/>
    <col min="12814" max="12814" width="11.85546875" customWidth="1"/>
    <col min="12815" max="12815" width="11.7109375" customWidth="1"/>
    <col min="12816" max="12816" width="9" bestFit="1" customWidth="1"/>
    <col min="12817" max="12819" width="9" customWidth="1"/>
    <col min="13057" max="13057" width="4.140625" customWidth="1"/>
    <col min="13058" max="13058" width="5.5703125" customWidth="1"/>
    <col min="13059" max="13059" width="6.140625" customWidth="1"/>
    <col min="13060" max="13060" width="4.7109375" customWidth="1"/>
    <col min="13061" max="13061" width="15.42578125" customWidth="1"/>
    <col min="13062" max="13062" width="48" customWidth="1"/>
    <col min="13063" max="13063" width="53.85546875" customWidth="1"/>
    <col min="13064" max="13064" width="26.42578125" customWidth="1"/>
    <col min="13065" max="13065" width="21.42578125" customWidth="1"/>
    <col min="13066" max="13066" width="23.5703125" customWidth="1"/>
    <col min="13067" max="13067" width="19.140625" customWidth="1"/>
    <col min="13068" max="13068" width="19.140625" bestFit="1" customWidth="1"/>
    <col min="13069" max="13069" width="9.140625" customWidth="1"/>
    <col min="13070" max="13070" width="11.85546875" customWidth="1"/>
    <col min="13071" max="13071" width="11.7109375" customWidth="1"/>
    <col min="13072" max="13072" width="9" bestFit="1" customWidth="1"/>
    <col min="13073" max="13075" width="9" customWidth="1"/>
    <col min="13313" max="13313" width="4.140625" customWidth="1"/>
    <col min="13314" max="13314" width="5.5703125" customWidth="1"/>
    <col min="13315" max="13315" width="6.140625" customWidth="1"/>
    <col min="13316" max="13316" width="4.7109375" customWidth="1"/>
    <col min="13317" max="13317" width="15.42578125" customWidth="1"/>
    <col min="13318" max="13318" width="48" customWidth="1"/>
    <col min="13319" max="13319" width="53.85546875" customWidth="1"/>
    <col min="13320" max="13320" width="26.42578125" customWidth="1"/>
    <col min="13321" max="13321" width="21.42578125" customWidth="1"/>
    <col min="13322" max="13322" width="23.5703125" customWidth="1"/>
    <col min="13323" max="13323" width="19.140625" customWidth="1"/>
    <col min="13324" max="13324" width="19.140625" bestFit="1" customWidth="1"/>
    <col min="13325" max="13325" width="9.140625" customWidth="1"/>
    <col min="13326" max="13326" width="11.85546875" customWidth="1"/>
    <col min="13327" max="13327" width="11.7109375" customWidth="1"/>
    <col min="13328" max="13328" width="9" bestFit="1" customWidth="1"/>
    <col min="13329" max="13331" width="9" customWidth="1"/>
    <col min="13569" max="13569" width="4.140625" customWidth="1"/>
    <col min="13570" max="13570" width="5.5703125" customWidth="1"/>
    <col min="13571" max="13571" width="6.140625" customWidth="1"/>
    <col min="13572" max="13572" width="4.7109375" customWidth="1"/>
    <col min="13573" max="13573" width="15.42578125" customWidth="1"/>
    <col min="13574" max="13574" width="48" customWidth="1"/>
    <col min="13575" max="13575" width="53.85546875" customWidth="1"/>
    <col min="13576" max="13576" width="26.42578125" customWidth="1"/>
    <col min="13577" max="13577" width="21.42578125" customWidth="1"/>
    <col min="13578" max="13578" width="23.5703125" customWidth="1"/>
    <col min="13579" max="13579" width="19.140625" customWidth="1"/>
    <col min="13580" max="13580" width="19.140625" bestFit="1" customWidth="1"/>
    <col min="13581" max="13581" width="9.140625" customWidth="1"/>
    <col min="13582" max="13582" width="11.85546875" customWidth="1"/>
    <col min="13583" max="13583" width="11.7109375" customWidth="1"/>
    <col min="13584" max="13584" width="9" bestFit="1" customWidth="1"/>
    <col min="13585" max="13587" width="9" customWidth="1"/>
    <col min="13825" max="13825" width="4.140625" customWidth="1"/>
    <col min="13826" max="13826" width="5.5703125" customWidth="1"/>
    <col min="13827" max="13827" width="6.140625" customWidth="1"/>
    <col min="13828" max="13828" width="4.7109375" customWidth="1"/>
    <col min="13829" max="13829" width="15.42578125" customWidth="1"/>
    <col min="13830" max="13830" width="48" customWidth="1"/>
    <col min="13831" max="13831" width="53.85546875" customWidth="1"/>
    <col min="13832" max="13832" width="26.42578125" customWidth="1"/>
    <col min="13833" max="13833" width="21.42578125" customWidth="1"/>
    <col min="13834" max="13834" width="23.5703125" customWidth="1"/>
    <col min="13835" max="13835" width="19.140625" customWidth="1"/>
    <col min="13836" max="13836" width="19.140625" bestFit="1" customWidth="1"/>
    <col min="13837" max="13837" width="9.140625" customWidth="1"/>
    <col min="13838" max="13838" width="11.85546875" customWidth="1"/>
    <col min="13839" max="13839" width="11.7109375" customWidth="1"/>
    <col min="13840" max="13840" width="9" bestFit="1" customWidth="1"/>
    <col min="13841" max="13843" width="9" customWidth="1"/>
    <col min="14081" max="14081" width="4.140625" customWidth="1"/>
    <col min="14082" max="14082" width="5.5703125" customWidth="1"/>
    <col min="14083" max="14083" width="6.140625" customWidth="1"/>
    <col min="14084" max="14084" width="4.7109375" customWidth="1"/>
    <col min="14085" max="14085" width="15.42578125" customWidth="1"/>
    <col min="14086" max="14086" width="48" customWidth="1"/>
    <col min="14087" max="14087" width="53.85546875" customWidth="1"/>
    <col min="14088" max="14088" width="26.42578125" customWidth="1"/>
    <col min="14089" max="14089" width="21.42578125" customWidth="1"/>
    <col min="14090" max="14090" width="23.5703125" customWidth="1"/>
    <col min="14091" max="14091" width="19.140625" customWidth="1"/>
    <col min="14092" max="14092" width="19.140625" bestFit="1" customWidth="1"/>
    <col min="14093" max="14093" width="9.140625" customWidth="1"/>
    <col min="14094" max="14094" width="11.85546875" customWidth="1"/>
    <col min="14095" max="14095" width="11.7109375" customWidth="1"/>
    <col min="14096" max="14096" width="9" bestFit="1" customWidth="1"/>
    <col min="14097" max="14099" width="9" customWidth="1"/>
    <col min="14337" max="14337" width="4.140625" customWidth="1"/>
    <col min="14338" max="14338" width="5.5703125" customWidth="1"/>
    <col min="14339" max="14339" width="6.140625" customWidth="1"/>
    <col min="14340" max="14340" width="4.7109375" customWidth="1"/>
    <col min="14341" max="14341" width="15.42578125" customWidth="1"/>
    <col min="14342" max="14342" width="48" customWidth="1"/>
    <col min="14343" max="14343" width="53.85546875" customWidth="1"/>
    <col min="14344" max="14344" width="26.42578125" customWidth="1"/>
    <col min="14345" max="14345" width="21.42578125" customWidth="1"/>
    <col min="14346" max="14346" width="23.5703125" customWidth="1"/>
    <col min="14347" max="14347" width="19.140625" customWidth="1"/>
    <col min="14348" max="14348" width="19.140625" bestFit="1" customWidth="1"/>
    <col min="14349" max="14349" width="9.140625" customWidth="1"/>
    <col min="14350" max="14350" width="11.85546875" customWidth="1"/>
    <col min="14351" max="14351" width="11.7109375" customWidth="1"/>
    <col min="14352" max="14352" width="9" bestFit="1" customWidth="1"/>
    <col min="14353" max="14355" width="9" customWidth="1"/>
    <col min="14593" max="14593" width="4.140625" customWidth="1"/>
    <col min="14594" max="14594" width="5.5703125" customWidth="1"/>
    <col min="14595" max="14595" width="6.140625" customWidth="1"/>
    <col min="14596" max="14596" width="4.7109375" customWidth="1"/>
    <col min="14597" max="14597" width="15.42578125" customWidth="1"/>
    <col min="14598" max="14598" width="48" customWidth="1"/>
    <col min="14599" max="14599" width="53.85546875" customWidth="1"/>
    <col min="14600" max="14600" width="26.42578125" customWidth="1"/>
    <col min="14601" max="14601" width="21.42578125" customWidth="1"/>
    <col min="14602" max="14602" width="23.5703125" customWidth="1"/>
    <col min="14603" max="14603" width="19.140625" customWidth="1"/>
    <col min="14604" max="14604" width="19.140625" bestFit="1" customWidth="1"/>
    <col min="14605" max="14605" width="9.140625" customWidth="1"/>
    <col min="14606" max="14606" width="11.85546875" customWidth="1"/>
    <col min="14607" max="14607" width="11.7109375" customWidth="1"/>
    <col min="14608" max="14608" width="9" bestFit="1" customWidth="1"/>
    <col min="14609" max="14611" width="9" customWidth="1"/>
    <col min="14849" max="14849" width="4.140625" customWidth="1"/>
    <col min="14850" max="14850" width="5.5703125" customWidth="1"/>
    <col min="14851" max="14851" width="6.140625" customWidth="1"/>
    <col min="14852" max="14852" width="4.7109375" customWidth="1"/>
    <col min="14853" max="14853" width="15.42578125" customWidth="1"/>
    <col min="14854" max="14854" width="48" customWidth="1"/>
    <col min="14855" max="14855" width="53.85546875" customWidth="1"/>
    <col min="14856" max="14856" width="26.42578125" customWidth="1"/>
    <col min="14857" max="14857" width="21.42578125" customWidth="1"/>
    <col min="14858" max="14858" width="23.5703125" customWidth="1"/>
    <col min="14859" max="14859" width="19.140625" customWidth="1"/>
    <col min="14860" max="14860" width="19.140625" bestFit="1" customWidth="1"/>
    <col min="14861" max="14861" width="9.140625" customWidth="1"/>
    <col min="14862" max="14862" width="11.85546875" customWidth="1"/>
    <col min="14863" max="14863" width="11.7109375" customWidth="1"/>
    <col min="14864" max="14864" width="9" bestFit="1" customWidth="1"/>
    <col min="14865" max="14867" width="9" customWidth="1"/>
    <col min="15105" max="15105" width="4.140625" customWidth="1"/>
    <col min="15106" max="15106" width="5.5703125" customWidth="1"/>
    <col min="15107" max="15107" width="6.140625" customWidth="1"/>
    <col min="15108" max="15108" width="4.7109375" customWidth="1"/>
    <col min="15109" max="15109" width="15.42578125" customWidth="1"/>
    <col min="15110" max="15110" width="48" customWidth="1"/>
    <col min="15111" max="15111" width="53.85546875" customWidth="1"/>
    <col min="15112" max="15112" width="26.42578125" customWidth="1"/>
    <col min="15113" max="15113" width="21.42578125" customWidth="1"/>
    <col min="15114" max="15114" width="23.5703125" customWidth="1"/>
    <col min="15115" max="15115" width="19.140625" customWidth="1"/>
    <col min="15116" max="15116" width="19.140625" bestFit="1" customWidth="1"/>
    <col min="15117" max="15117" width="9.140625" customWidth="1"/>
    <col min="15118" max="15118" width="11.85546875" customWidth="1"/>
    <col min="15119" max="15119" width="11.7109375" customWidth="1"/>
    <col min="15120" max="15120" width="9" bestFit="1" customWidth="1"/>
    <col min="15121" max="15123" width="9" customWidth="1"/>
    <col min="15361" max="15361" width="4.140625" customWidth="1"/>
    <col min="15362" max="15362" width="5.5703125" customWidth="1"/>
    <col min="15363" max="15363" width="6.140625" customWidth="1"/>
    <col min="15364" max="15364" width="4.7109375" customWidth="1"/>
    <col min="15365" max="15365" width="15.42578125" customWidth="1"/>
    <col min="15366" max="15366" width="48" customWidth="1"/>
    <col min="15367" max="15367" width="53.85546875" customWidth="1"/>
    <col min="15368" max="15368" width="26.42578125" customWidth="1"/>
    <col min="15369" max="15369" width="21.42578125" customWidth="1"/>
    <col min="15370" max="15370" width="23.5703125" customWidth="1"/>
    <col min="15371" max="15371" width="19.140625" customWidth="1"/>
    <col min="15372" max="15372" width="19.140625" bestFit="1" customWidth="1"/>
    <col min="15373" max="15373" width="9.140625" customWidth="1"/>
    <col min="15374" max="15374" width="11.85546875" customWidth="1"/>
    <col min="15375" max="15375" width="11.7109375" customWidth="1"/>
    <col min="15376" max="15376" width="9" bestFit="1" customWidth="1"/>
    <col min="15377" max="15379" width="9" customWidth="1"/>
    <col min="15617" max="15617" width="4.140625" customWidth="1"/>
    <col min="15618" max="15618" width="5.5703125" customWidth="1"/>
    <col min="15619" max="15619" width="6.140625" customWidth="1"/>
    <col min="15620" max="15620" width="4.7109375" customWidth="1"/>
    <col min="15621" max="15621" width="15.42578125" customWidth="1"/>
    <col min="15622" max="15622" width="48" customWidth="1"/>
    <col min="15623" max="15623" width="53.85546875" customWidth="1"/>
    <col min="15624" max="15624" width="26.42578125" customWidth="1"/>
    <col min="15625" max="15625" width="21.42578125" customWidth="1"/>
    <col min="15626" max="15626" width="23.5703125" customWidth="1"/>
    <col min="15627" max="15627" width="19.140625" customWidth="1"/>
    <col min="15628" max="15628" width="19.140625" bestFit="1" customWidth="1"/>
    <col min="15629" max="15629" width="9.140625" customWidth="1"/>
    <col min="15630" max="15630" width="11.85546875" customWidth="1"/>
    <col min="15631" max="15631" width="11.7109375" customWidth="1"/>
    <col min="15632" max="15632" width="9" bestFit="1" customWidth="1"/>
    <col min="15633" max="15635" width="9" customWidth="1"/>
    <col min="15873" max="15873" width="4.140625" customWidth="1"/>
    <col min="15874" max="15874" width="5.5703125" customWidth="1"/>
    <col min="15875" max="15875" width="6.140625" customWidth="1"/>
    <col min="15876" max="15876" width="4.7109375" customWidth="1"/>
    <col min="15877" max="15877" width="15.42578125" customWidth="1"/>
    <col min="15878" max="15878" width="48" customWidth="1"/>
    <col min="15879" max="15879" width="53.85546875" customWidth="1"/>
    <col min="15880" max="15880" width="26.42578125" customWidth="1"/>
    <col min="15881" max="15881" width="21.42578125" customWidth="1"/>
    <col min="15882" max="15882" width="23.5703125" customWidth="1"/>
    <col min="15883" max="15883" width="19.140625" customWidth="1"/>
    <col min="15884" max="15884" width="19.140625" bestFit="1" customWidth="1"/>
    <col min="15885" max="15885" width="9.140625" customWidth="1"/>
    <col min="15886" max="15886" width="11.85546875" customWidth="1"/>
    <col min="15887" max="15887" width="11.7109375" customWidth="1"/>
    <col min="15888" max="15888" width="9" bestFit="1" customWidth="1"/>
    <col min="15889" max="15891" width="9" customWidth="1"/>
    <col min="16129" max="16129" width="4.140625" customWidth="1"/>
    <col min="16130" max="16130" width="5.5703125" customWidth="1"/>
    <col min="16131" max="16131" width="6.140625" customWidth="1"/>
    <col min="16132" max="16132" width="4.7109375" customWidth="1"/>
    <col min="16133" max="16133" width="15.42578125" customWidth="1"/>
    <col min="16134" max="16134" width="48" customWidth="1"/>
    <col min="16135" max="16135" width="53.85546875" customWidth="1"/>
    <col min="16136" max="16136" width="26.42578125" customWidth="1"/>
    <col min="16137" max="16137" width="21.42578125" customWidth="1"/>
    <col min="16138" max="16138" width="23.5703125" customWidth="1"/>
    <col min="16139" max="16139" width="19.140625" customWidth="1"/>
    <col min="16140" max="16140" width="19.140625" bestFit="1" customWidth="1"/>
    <col min="16141" max="16141" width="9.140625" customWidth="1"/>
    <col min="16142" max="16142" width="11.85546875" customWidth="1"/>
    <col min="16143" max="16143" width="11.7109375" customWidth="1"/>
    <col min="16144" max="16144" width="9" bestFit="1" customWidth="1"/>
    <col min="16145" max="16147" width="9" customWidth="1"/>
  </cols>
  <sheetData>
    <row r="1" spans="1:19" ht="15.75">
      <c r="A1" s="618" t="s">
        <v>3695</v>
      </c>
      <c r="B1" s="618"/>
      <c r="C1" s="618"/>
      <c r="D1" s="618"/>
      <c r="E1" s="618"/>
      <c r="F1" s="618"/>
      <c r="G1" s="618"/>
      <c r="H1" s="618"/>
      <c r="I1" s="618"/>
      <c r="J1" s="618"/>
      <c r="K1" s="618"/>
      <c r="L1" s="618"/>
      <c r="M1" s="618"/>
      <c r="N1" s="618"/>
      <c r="O1" s="618"/>
      <c r="P1" s="618"/>
      <c r="Q1" s="282"/>
      <c r="R1" s="282"/>
      <c r="S1" s="283"/>
    </row>
    <row r="2" spans="1:19" ht="15.75">
      <c r="A2" s="263"/>
      <c r="B2" s="264"/>
      <c r="C2" s="264"/>
      <c r="D2" s="264"/>
      <c r="E2" s="264"/>
      <c r="F2" s="264"/>
      <c r="G2" s="264"/>
      <c r="H2" s="264"/>
      <c r="I2" s="264"/>
      <c r="J2" s="264"/>
      <c r="K2" s="264"/>
      <c r="L2" s="264"/>
      <c r="M2" s="264"/>
      <c r="P2" s="62"/>
    </row>
    <row r="3" spans="1:19" s="3" customFormat="1" ht="30" customHeight="1">
      <c r="A3" s="619" t="s">
        <v>1</v>
      </c>
      <c r="B3" s="621" t="s">
        <v>2</v>
      </c>
      <c r="C3" s="621" t="s">
        <v>3</v>
      </c>
      <c r="D3" s="619" t="s">
        <v>4</v>
      </c>
      <c r="E3" s="619" t="s">
        <v>5</v>
      </c>
      <c r="F3" s="619" t="s">
        <v>6</v>
      </c>
      <c r="G3" s="619" t="s">
        <v>7</v>
      </c>
      <c r="H3" s="619" t="s">
        <v>8</v>
      </c>
      <c r="I3" s="619" t="s">
        <v>9</v>
      </c>
      <c r="J3" s="621" t="s">
        <v>10</v>
      </c>
      <c r="K3" s="623"/>
      <c r="L3" s="621" t="s">
        <v>11</v>
      </c>
      <c r="M3" s="621"/>
      <c r="N3" s="621" t="s">
        <v>12</v>
      </c>
      <c r="O3" s="621" t="s">
        <v>13</v>
      </c>
      <c r="P3" s="621" t="s">
        <v>14</v>
      </c>
      <c r="Q3" s="213"/>
      <c r="R3" s="213"/>
      <c r="S3" s="213"/>
    </row>
    <row r="4" spans="1:19" s="3" customFormat="1" ht="42" customHeight="1">
      <c r="A4" s="620"/>
      <c r="B4" s="622"/>
      <c r="C4" s="622"/>
      <c r="D4" s="620"/>
      <c r="E4" s="620"/>
      <c r="F4" s="620"/>
      <c r="G4" s="620"/>
      <c r="H4" s="620"/>
      <c r="I4" s="620"/>
      <c r="J4" s="436">
        <v>2016</v>
      </c>
      <c r="K4" s="436">
        <v>2017</v>
      </c>
      <c r="L4" s="436" t="s">
        <v>15</v>
      </c>
      <c r="M4" s="436" t="s">
        <v>16</v>
      </c>
      <c r="N4" s="622"/>
      <c r="O4" s="622"/>
      <c r="P4" s="622"/>
      <c r="Q4" s="213"/>
      <c r="R4" s="213"/>
      <c r="S4" s="213"/>
    </row>
    <row r="5" spans="1:19" s="15" customFormat="1" ht="69" customHeight="1">
      <c r="A5" s="73">
        <v>1</v>
      </c>
      <c r="B5" s="73">
        <v>4</v>
      </c>
      <c r="C5" s="73">
        <v>2</v>
      </c>
      <c r="D5" s="73" t="s">
        <v>58</v>
      </c>
      <c r="E5" s="73" t="s">
        <v>3696</v>
      </c>
      <c r="F5" s="73" t="s">
        <v>3676</v>
      </c>
      <c r="G5" s="73" t="s">
        <v>3697</v>
      </c>
      <c r="H5" s="73" t="s">
        <v>3698</v>
      </c>
      <c r="I5" s="73" t="s">
        <v>2099</v>
      </c>
      <c r="J5" s="73" t="s">
        <v>3699</v>
      </c>
      <c r="K5" s="73" t="s">
        <v>204</v>
      </c>
      <c r="L5" s="73" t="s">
        <v>120</v>
      </c>
      <c r="M5" s="73">
        <v>50</v>
      </c>
      <c r="N5" s="122">
        <v>18260</v>
      </c>
      <c r="O5" s="73" t="s">
        <v>3700</v>
      </c>
      <c r="P5" s="73" t="s">
        <v>29</v>
      </c>
      <c r="Q5" s="273"/>
      <c r="R5" s="129"/>
      <c r="S5" s="273"/>
    </row>
    <row r="6" spans="1:19" s="15" customFormat="1" ht="72.75" customHeight="1">
      <c r="A6" s="73">
        <v>2</v>
      </c>
      <c r="B6" s="73">
        <v>4</v>
      </c>
      <c r="C6" s="73" t="s">
        <v>986</v>
      </c>
      <c r="D6" s="73" t="s">
        <v>58</v>
      </c>
      <c r="E6" s="73" t="s">
        <v>3696</v>
      </c>
      <c r="F6" s="73" t="s">
        <v>3677</v>
      </c>
      <c r="G6" s="73" t="s">
        <v>3697</v>
      </c>
      <c r="H6" s="73" t="s">
        <v>2587</v>
      </c>
      <c r="I6" s="73" t="s">
        <v>2099</v>
      </c>
      <c r="J6" s="73" t="s">
        <v>3701</v>
      </c>
      <c r="K6" s="73" t="s">
        <v>204</v>
      </c>
      <c r="L6" s="73" t="s">
        <v>458</v>
      </c>
      <c r="M6" s="73">
        <v>30</v>
      </c>
      <c r="N6" s="122">
        <v>36600</v>
      </c>
      <c r="O6" s="73" t="s">
        <v>3700</v>
      </c>
      <c r="P6" s="73" t="s">
        <v>29</v>
      </c>
      <c r="Q6" s="129"/>
      <c r="R6" s="129"/>
      <c r="S6" s="273"/>
    </row>
    <row r="7" spans="1:19" s="15" customFormat="1" ht="66.75" customHeight="1">
      <c r="A7" s="73">
        <v>3</v>
      </c>
      <c r="B7" s="73">
        <v>12</v>
      </c>
      <c r="C7" s="73">
        <v>1</v>
      </c>
      <c r="D7" s="73" t="s">
        <v>99</v>
      </c>
      <c r="E7" s="73" t="s">
        <v>3696</v>
      </c>
      <c r="F7" s="73" t="s">
        <v>3702</v>
      </c>
      <c r="G7" s="272" t="s">
        <v>3703</v>
      </c>
      <c r="H7" s="73" t="s">
        <v>2587</v>
      </c>
      <c r="I7" s="73" t="s">
        <v>3704</v>
      </c>
      <c r="J7" s="73" t="s">
        <v>3705</v>
      </c>
      <c r="K7" s="73" t="s">
        <v>204</v>
      </c>
      <c r="L7" s="73" t="s">
        <v>458</v>
      </c>
      <c r="M7" s="73" t="s">
        <v>3706</v>
      </c>
      <c r="N7" s="122">
        <v>69000</v>
      </c>
      <c r="O7" s="73" t="s">
        <v>3700</v>
      </c>
      <c r="P7" s="73" t="s">
        <v>29</v>
      </c>
      <c r="Q7" s="129"/>
      <c r="R7" s="129"/>
      <c r="S7" s="273"/>
    </row>
    <row r="8" spans="1:19" s="15" customFormat="1" ht="75.75" customHeight="1">
      <c r="A8" s="73">
        <v>4</v>
      </c>
      <c r="B8" s="73">
        <v>11</v>
      </c>
      <c r="C8" s="73">
        <v>5</v>
      </c>
      <c r="D8" s="73" t="s">
        <v>99</v>
      </c>
      <c r="E8" s="73" t="s">
        <v>3696</v>
      </c>
      <c r="F8" s="73" t="s">
        <v>3678</v>
      </c>
      <c r="G8" s="272" t="s">
        <v>3707</v>
      </c>
      <c r="H8" s="73" t="s">
        <v>3708</v>
      </c>
      <c r="I8" s="413" t="s">
        <v>3709</v>
      </c>
      <c r="J8" s="73" t="s">
        <v>3710</v>
      </c>
      <c r="K8" s="73" t="s">
        <v>204</v>
      </c>
      <c r="L8" s="73" t="s">
        <v>75</v>
      </c>
      <c r="M8" s="73">
        <v>349</v>
      </c>
      <c r="N8" s="122">
        <v>18972</v>
      </c>
      <c r="O8" s="73" t="s">
        <v>3700</v>
      </c>
      <c r="P8" s="73" t="s">
        <v>29</v>
      </c>
      <c r="Q8" s="129"/>
      <c r="R8" s="129"/>
      <c r="S8" s="273"/>
    </row>
    <row r="9" spans="1:19" s="15" customFormat="1" ht="59.25" customHeight="1">
      <c r="A9" s="73">
        <v>5</v>
      </c>
      <c r="B9" s="73">
        <v>12</v>
      </c>
      <c r="C9" s="73" t="s">
        <v>88</v>
      </c>
      <c r="D9" s="73" t="s">
        <v>99</v>
      </c>
      <c r="E9" s="73" t="s">
        <v>3696</v>
      </c>
      <c r="F9" s="73" t="s">
        <v>3679</v>
      </c>
      <c r="G9" s="73" t="s">
        <v>3711</v>
      </c>
      <c r="H9" s="73" t="s">
        <v>3712</v>
      </c>
      <c r="I9" s="73" t="s">
        <v>3709</v>
      </c>
      <c r="J9" s="73" t="s">
        <v>3705</v>
      </c>
      <c r="K9" s="73" t="s">
        <v>204</v>
      </c>
      <c r="L9" s="73" t="s">
        <v>3713</v>
      </c>
      <c r="M9" s="73">
        <v>1</v>
      </c>
      <c r="N9" s="122">
        <v>9400</v>
      </c>
      <c r="O9" s="73" t="s">
        <v>3700</v>
      </c>
      <c r="P9" s="73" t="s">
        <v>29</v>
      </c>
      <c r="Q9" s="129"/>
      <c r="R9" s="129"/>
      <c r="S9" s="273"/>
    </row>
    <row r="10" spans="1:19" s="15" customFormat="1" ht="42.75" customHeight="1">
      <c r="A10" s="472">
        <v>6</v>
      </c>
      <c r="B10" s="472">
        <v>11</v>
      </c>
      <c r="C10" s="472">
        <v>5</v>
      </c>
      <c r="D10" s="472" t="s">
        <v>58</v>
      </c>
      <c r="E10" s="472" t="s">
        <v>3696</v>
      </c>
      <c r="F10" s="472" t="s">
        <v>3714</v>
      </c>
      <c r="G10" s="472" t="s">
        <v>3715</v>
      </c>
      <c r="H10" s="472" t="s">
        <v>231</v>
      </c>
      <c r="I10" s="472" t="s">
        <v>3716</v>
      </c>
      <c r="J10" s="472" t="s">
        <v>3717</v>
      </c>
      <c r="K10" s="472" t="s">
        <v>204</v>
      </c>
      <c r="L10" s="73" t="s">
        <v>3718</v>
      </c>
      <c r="M10" s="73">
        <v>60</v>
      </c>
      <c r="N10" s="530">
        <v>9000</v>
      </c>
      <c r="O10" s="472" t="s">
        <v>3700</v>
      </c>
      <c r="P10" s="472" t="s">
        <v>29</v>
      </c>
      <c r="Q10" s="129"/>
      <c r="R10" s="129"/>
      <c r="S10" s="273"/>
    </row>
    <row r="11" spans="1:19" s="15" customFormat="1" ht="36" customHeight="1">
      <c r="A11" s="472"/>
      <c r="B11" s="472"/>
      <c r="C11" s="472"/>
      <c r="D11" s="472"/>
      <c r="E11" s="472"/>
      <c r="F11" s="472"/>
      <c r="G11" s="472"/>
      <c r="H11" s="472"/>
      <c r="I11" s="472"/>
      <c r="J11" s="472"/>
      <c r="K11" s="472"/>
      <c r="L11" s="73" t="s">
        <v>3719</v>
      </c>
      <c r="M11" s="73">
        <v>1</v>
      </c>
      <c r="N11" s="530"/>
      <c r="O11" s="472"/>
      <c r="P11" s="472"/>
      <c r="Q11" s="129"/>
      <c r="R11" s="129"/>
      <c r="S11" s="273"/>
    </row>
    <row r="12" spans="1:19" s="15" customFormat="1" ht="39" customHeight="1">
      <c r="A12" s="472">
        <v>7</v>
      </c>
      <c r="B12" s="472">
        <v>11</v>
      </c>
      <c r="C12" s="472">
        <v>5</v>
      </c>
      <c r="D12" s="472" t="s">
        <v>3720</v>
      </c>
      <c r="E12" s="472" t="s">
        <v>3696</v>
      </c>
      <c r="F12" s="472" t="s">
        <v>3680</v>
      </c>
      <c r="G12" s="472" t="s">
        <v>3721</v>
      </c>
      <c r="H12" s="472" t="s">
        <v>231</v>
      </c>
      <c r="I12" s="472" t="s">
        <v>3722</v>
      </c>
      <c r="J12" s="472" t="s">
        <v>3717</v>
      </c>
      <c r="K12" s="472" t="s">
        <v>204</v>
      </c>
      <c r="L12" s="73" t="s">
        <v>66</v>
      </c>
      <c r="M12" s="73">
        <v>60</v>
      </c>
      <c r="N12" s="530">
        <v>9680</v>
      </c>
      <c r="O12" s="472" t="s">
        <v>3700</v>
      </c>
      <c r="P12" s="472" t="s">
        <v>29</v>
      </c>
      <c r="Q12" s="129"/>
      <c r="R12" s="129"/>
      <c r="S12" s="273"/>
    </row>
    <row r="13" spans="1:19" s="15" customFormat="1" ht="58.5" customHeight="1">
      <c r="A13" s="472"/>
      <c r="B13" s="472"/>
      <c r="C13" s="472"/>
      <c r="D13" s="472"/>
      <c r="E13" s="472"/>
      <c r="F13" s="472"/>
      <c r="G13" s="472"/>
      <c r="H13" s="472"/>
      <c r="I13" s="472"/>
      <c r="J13" s="472"/>
      <c r="K13" s="472"/>
      <c r="L13" s="73" t="s">
        <v>3719</v>
      </c>
      <c r="M13" s="73">
        <v>5</v>
      </c>
      <c r="N13" s="530"/>
      <c r="O13" s="472"/>
      <c r="P13" s="472"/>
      <c r="Q13" s="129"/>
      <c r="R13" s="129"/>
      <c r="S13" s="273"/>
    </row>
    <row r="14" spans="1:19" s="15" customFormat="1" ht="69" customHeight="1">
      <c r="A14" s="73">
        <v>8</v>
      </c>
      <c r="B14" s="73">
        <v>10</v>
      </c>
      <c r="C14" s="73" t="s">
        <v>493</v>
      </c>
      <c r="D14" s="73" t="s">
        <v>99</v>
      </c>
      <c r="E14" s="73" t="s">
        <v>3696</v>
      </c>
      <c r="F14" s="73" t="s">
        <v>3723</v>
      </c>
      <c r="G14" s="73" t="s">
        <v>3724</v>
      </c>
      <c r="H14" s="73" t="s">
        <v>3725</v>
      </c>
      <c r="I14" s="73" t="s">
        <v>3726</v>
      </c>
      <c r="J14" s="73" t="s">
        <v>3727</v>
      </c>
      <c r="K14" s="73" t="s">
        <v>204</v>
      </c>
      <c r="L14" s="73" t="s">
        <v>3728</v>
      </c>
      <c r="M14" s="73">
        <v>4</v>
      </c>
      <c r="N14" s="122">
        <v>19648.2</v>
      </c>
      <c r="O14" s="73" t="s">
        <v>3700</v>
      </c>
      <c r="P14" s="73" t="s">
        <v>29</v>
      </c>
      <c r="Q14" s="129"/>
      <c r="R14" s="129"/>
      <c r="S14" s="273"/>
    </row>
    <row r="15" spans="1:19" s="15" customFormat="1" ht="42.75" customHeight="1">
      <c r="A15" s="472">
        <v>9</v>
      </c>
      <c r="B15" s="472">
        <v>6</v>
      </c>
      <c r="C15" s="472" t="s">
        <v>88</v>
      </c>
      <c r="D15" s="472" t="s">
        <v>99</v>
      </c>
      <c r="E15" s="472" t="s">
        <v>3696</v>
      </c>
      <c r="F15" s="472" t="s">
        <v>3681</v>
      </c>
      <c r="G15" s="472" t="s">
        <v>3729</v>
      </c>
      <c r="H15" s="472" t="s">
        <v>3730</v>
      </c>
      <c r="I15" s="472" t="s">
        <v>3709</v>
      </c>
      <c r="J15" s="546" t="s">
        <v>3717</v>
      </c>
      <c r="K15" s="472" t="s">
        <v>204</v>
      </c>
      <c r="L15" s="73" t="s">
        <v>3731</v>
      </c>
      <c r="M15" s="73">
        <v>70</v>
      </c>
      <c r="N15" s="530">
        <v>9000</v>
      </c>
      <c r="O15" s="472" t="s">
        <v>3700</v>
      </c>
      <c r="P15" s="472" t="s">
        <v>29</v>
      </c>
      <c r="Q15" s="129"/>
      <c r="R15" s="129"/>
      <c r="S15" s="273"/>
    </row>
    <row r="16" spans="1:19" s="15" customFormat="1" ht="36" customHeight="1">
      <c r="A16" s="472"/>
      <c r="B16" s="472"/>
      <c r="C16" s="472"/>
      <c r="D16" s="472"/>
      <c r="E16" s="472"/>
      <c r="F16" s="472"/>
      <c r="G16" s="472"/>
      <c r="H16" s="472"/>
      <c r="I16" s="472"/>
      <c r="J16" s="472"/>
      <c r="K16" s="472"/>
      <c r="L16" s="73" t="s">
        <v>26</v>
      </c>
      <c r="M16" s="73">
        <v>3</v>
      </c>
      <c r="N16" s="530"/>
      <c r="O16" s="472"/>
      <c r="P16" s="472"/>
      <c r="Q16" s="129"/>
      <c r="R16" s="129"/>
      <c r="S16" s="273"/>
    </row>
    <row r="17" spans="1:19" s="286" customFormat="1" ht="57" customHeight="1">
      <c r="A17" s="472">
        <v>10</v>
      </c>
      <c r="B17" s="472">
        <v>10</v>
      </c>
      <c r="C17" s="472" t="s">
        <v>423</v>
      </c>
      <c r="D17" s="472" t="s">
        <v>99</v>
      </c>
      <c r="E17" s="472" t="s">
        <v>3732</v>
      </c>
      <c r="F17" s="472" t="s">
        <v>3682</v>
      </c>
      <c r="G17" s="472" t="s">
        <v>3733</v>
      </c>
      <c r="H17" s="472" t="s">
        <v>3734</v>
      </c>
      <c r="I17" s="472" t="s">
        <v>3735</v>
      </c>
      <c r="J17" s="472" t="s">
        <v>3736</v>
      </c>
      <c r="K17" s="472" t="s">
        <v>204</v>
      </c>
      <c r="L17" s="73" t="s">
        <v>2627</v>
      </c>
      <c r="M17" s="73">
        <v>100</v>
      </c>
      <c r="N17" s="530">
        <v>34720</v>
      </c>
      <c r="O17" s="472" t="s">
        <v>3737</v>
      </c>
      <c r="P17" s="472">
        <v>40</v>
      </c>
      <c r="Q17" s="284"/>
      <c r="R17" s="284"/>
      <c r="S17" s="285"/>
    </row>
    <row r="18" spans="1:19" s="286" customFormat="1" ht="57" customHeight="1">
      <c r="A18" s="472"/>
      <c r="B18" s="472"/>
      <c r="C18" s="472"/>
      <c r="D18" s="472"/>
      <c r="E18" s="472"/>
      <c r="F18" s="472"/>
      <c r="G18" s="472"/>
      <c r="H18" s="472"/>
      <c r="I18" s="472"/>
      <c r="J18" s="472"/>
      <c r="K18" s="472"/>
      <c r="L18" s="73" t="s">
        <v>119</v>
      </c>
      <c r="M18" s="73">
        <v>1</v>
      </c>
      <c r="N18" s="530"/>
      <c r="O18" s="472"/>
      <c r="P18" s="472"/>
      <c r="Q18" s="284"/>
      <c r="R18" s="284"/>
      <c r="S18" s="285"/>
    </row>
    <row r="19" spans="1:19" s="286" customFormat="1" ht="123.75" customHeight="1">
      <c r="A19" s="472">
        <v>11</v>
      </c>
      <c r="B19" s="472">
        <v>6</v>
      </c>
      <c r="C19" s="472" t="s">
        <v>493</v>
      </c>
      <c r="D19" s="472" t="s">
        <v>3200</v>
      </c>
      <c r="E19" s="472" t="s">
        <v>3738</v>
      </c>
      <c r="F19" s="472" t="s">
        <v>3683</v>
      </c>
      <c r="G19" s="472" t="s">
        <v>3739</v>
      </c>
      <c r="H19" s="472" t="s">
        <v>268</v>
      </c>
      <c r="I19" s="472" t="s">
        <v>3740</v>
      </c>
      <c r="J19" s="472" t="s">
        <v>3741</v>
      </c>
      <c r="K19" s="472" t="s">
        <v>204</v>
      </c>
      <c r="L19" s="73" t="s">
        <v>3731</v>
      </c>
      <c r="M19" s="73">
        <v>100</v>
      </c>
      <c r="N19" s="530">
        <v>14692</v>
      </c>
      <c r="O19" s="472" t="s">
        <v>3700</v>
      </c>
      <c r="P19" s="472">
        <v>39</v>
      </c>
      <c r="Q19" s="185"/>
      <c r="R19" s="185"/>
      <c r="S19" s="285"/>
    </row>
    <row r="20" spans="1:19" s="286" customFormat="1" ht="67.5" customHeight="1">
      <c r="A20" s="472"/>
      <c r="B20" s="472"/>
      <c r="C20" s="472"/>
      <c r="D20" s="472"/>
      <c r="E20" s="472"/>
      <c r="F20" s="472"/>
      <c r="G20" s="472"/>
      <c r="H20" s="472"/>
      <c r="I20" s="472"/>
      <c r="J20" s="472"/>
      <c r="K20" s="472"/>
      <c r="L20" s="73" t="s">
        <v>26</v>
      </c>
      <c r="M20" s="73">
        <v>1</v>
      </c>
      <c r="N20" s="530"/>
      <c r="O20" s="472"/>
      <c r="P20" s="472"/>
      <c r="Q20" s="185"/>
      <c r="R20" s="185"/>
      <c r="S20" s="285"/>
    </row>
    <row r="21" spans="1:19" s="286" customFormat="1" ht="24.75" customHeight="1">
      <c r="A21" s="472">
        <v>12</v>
      </c>
      <c r="B21" s="472">
        <v>13</v>
      </c>
      <c r="C21" s="472" t="s">
        <v>452</v>
      </c>
      <c r="D21" s="472" t="s">
        <v>89</v>
      </c>
      <c r="E21" s="472" t="s">
        <v>3742</v>
      </c>
      <c r="F21" s="472" t="s">
        <v>3684</v>
      </c>
      <c r="G21" s="472" t="s">
        <v>3743</v>
      </c>
      <c r="H21" s="472" t="s">
        <v>3744</v>
      </c>
      <c r="I21" s="472" t="s">
        <v>3745</v>
      </c>
      <c r="J21" s="472" t="s">
        <v>3699</v>
      </c>
      <c r="K21" s="472" t="s">
        <v>204</v>
      </c>
      <c r="L21" s="73" t="s">
        <v>38</v>
      </c>
      <c r="M21" s="73">
        <v>30</v>
      </c>
      <c r="N21" s="530">
        <v>24500</v>
      </c>
      <c r="O21" s="472" t="s">
        <v>3746</v>
      </c>
      <c r="P21" s="472">
        <v>38.67</v>
      </c>
      <c r="Q21" s="185"/>
      <c r="R21" s="185"/>
      <c r="S21" s="285"/>
    </row>
    <row r="22" spans="1:19" s="286" customFormat="1" ht="49.5" customHeight="1">
      <c r="A22" s="472"/>
      <c r="B22" s="472"/>
      <c r="C22" s="472"/>
      <c r="D22" s="472"/>
      <c r="E22" s="472"/>
      <c r="F22" s="472"/>
      <c r="G22" s="472"/>
      <c r="H22" s="472"/>
      <c r="I22" s="472"/>
      <c r="J22" s="472"/>
      <c r="K22" s="472"/>
      <c r="L22" s="73" t="s">
        <v>2627</v>
      </c>
      <c r="M22" s="437">
        <v>1</v>
      </c>
      <c r="N22" s="530"/>
      <c r="O22" s="472"/>
      <c r="P22" s="472"/>
      <c r="Q22" s="185"/>
      <c r="R22" s="185"/>
      <c r="S22" s="285"/>
    </row>
    <row r="23" spans="1:19" s="286" customFormat="1" ht="33" customHeight="1">
      <c r="A23" s="472"/>
      <c r="B23" s="472"/>
      <c r="C23" s="472"/>
      <c r="D23" s="472"/>
      <c r="E23" s="472"/>
      <c r="F23" s="472"/>
      <c r="G23" s="472"/>
      <c r="H23" s="472"/>
      <c r="I23" s="472"/>
      <c r="J23" s="472"/>
      <c r="K23" s="472"/>
      <c r="L23" s="73" t="s">
        <v>119</v>
      </c>
      <c r="M23" s="437">
        <v>1</v>
      </c>
      <c r="N23" s="530"/>
      <c r="O23" s="472"/>
      <c r="P23" s="472"/>
      <c r="Q23" s="185"/>
      <c r="R23" s="185"/>
      <c r="S23" s="285"/>
    </row>
    <row r="24" spans="1:19" s="286" customFormat="1" ht="35.25" customHeight="1">
      <c r="A24" s="472"/>
      <c r="B24" s="472"/>
      <c r="C24" s="472"/>
      <c r="D24" s="472"/>
      <c r="E24" s="472"/>
      <c r="F24" s="472"/>
      <c r="G24" s="472"/>
      <c r="H24" s="472"/>
      <c r="I24" s="472"/>
      <c r="J24" s="472"/>
      <c r="K24" s="472"/>
      <c r="L24" s="73" t="s">
        <v>120</v>
      </c>
      <c r="M24" s="73">
        <v>30</v>
      </c>
      <c r="N24" s="530"/>
      <c r="O24" s="472"/>
      <c r="P24" s="472"/>
      <c r="Q24" s="185"/>
      <c r="R24" s="185"/>
      <c r="S24" s="285"/>
    </row>
    <row r="25" spans="1:19" s="286" customFormat="1" ht="24" customHeight="1">
      <c r="A25" s="472"/>
      <c r="B25" s="472"/>
      <c r="C25" s="472"/>
      <c r="D25" s="472"/>
      <c r="E25" s="472"/>
      <c r="F25" s="472"/>
      <c r="G25" s="472"/>
      <c r="H25" s="472"/>
      <c r="I25" s="472"/>
      <c r="J25" s="472"/>
      <c r="K25" s="472"/>
      <c r="L25" s="73" t="s">
        <v>3747</v>
      </c>
      <c r="M25" s="73">
        <v>1</v>
      </c>
      <c r="N25" s="530"/>
      <c r="O25" s="472"/>
      <c r="P25" s="472"/>
      <c r="Q25" s="185"/>
      <c r="R25" s="185"/>
      <c r="S25" s="285"/>
    </row>
    <row r="26" spans="1:19" s="286" customFormat="1" ht="29.25" customHeight="1">
      <c r="A26" s="472"/>
      <c r="B26" s="472"/>
      <c r="C26" s="472"/>
      <c r="D26" s="472"/>
      <c r="E26" s="472"/>
      <c r="F26" s="472"/>
      <c r="G26" s="472"/>
      <c r="H26" s="472"/>
      <c r="I26" s="472"/>
      <c r="J26" s="472"/>
      <c r="K26" s="472"/>
      <c r="L26" s="73" t="s">
        <v>3719</v>
      </c>
      <c r="M26" s="73">
        <v>6</v>
      </c>
      <c r="N26" s="530"/>
      <c r="O26" s="472"/>
      <c r="P26" s="472"/>
      <c r="Q26" s="185"/>
      <c r="R26" s="185"/>
      <c r="S26" s="285"/>
    </row>
    <row r="27" spans="1:19" s="286" customFormat="1" ht="34.5" customHeight="1">
      <c r="A27" s="472"/>
      <c r="B27" s="472"/>
      <c r="C27" s="472"/>
      <c r="D27" s="472"/>
      <c r="E27" s="472"/>
      <c r="F27" s="472"/>
      <c r="G27" s="472"/>
      <c r="H27" s="472"/>
      <c r="I27" s="472"/>
      <c r="J27" s="472"/>
      <c r="K27" s="472"/>
      <c r="L27" s="73" t="s">
        <v>3748</v>
      </c>
      <c r="M27" s="73">
        <v>1100</v>
      </c>
      <c r="N27" s="530"/>
      <c r="O27" s="472"/>
      <c r="P27" s="472"/>
      <c r="Q27" s="185"/>
      <c r="R27" s="185"/>
      <c r="S27" s="285"/>
    </row>
    <row r="28" spans="1:19" s="286" customFormat="1" ht="97.5" customHeight="1">
      <c r="A28" s="73">
        <v>13</v>
      </c>
      <c r="B28" s="73">
        <v>12</v>
      </c>
      <c r="C28" s="73" t="s">
        <v>747</v>
      </c>
      <c r="D28" s="73" t="s">
        <v>2282</v>
      </c>
      <c r="E28" s="73" t="s">
        <v>3738</v>
      </c>
      <c r="F28" s="73" t="s">
        <v>3749</v>
      </c>
      <c r="G28" s="73" t="s">
        <v>3750</v>
      </c>
      <c r="H28" s="73" t="s">
        <v>3751</v>
      </c>
      <c r="I28" s="73" t="s">
        <v>3752</v>
      </c>
      <c r="J28" s="73" t="s">
        <v>3044</v>
      </c>
      <c r="K28" s="73" t="s">
        <v>204</v>
      </c>
      <c r="L28" s="73" t="s">
        <v>568</v>
      </c>
      <c r="M28" s="73">
        <v>4</v>
      </c>
      <c r="N28" s="122">
        <v>25514.01</v>
      </c>
      <c r="O28" s="73" t="s">
        <v>3753</v>
      </c>
      <c r="P28" s="73">
        <v>38</v>
      </c>
      <c r="Q28" s="185"/>
      <c r="R28" s="185"/>
      <c r="S28" s="285"/>
    </row>
    <row r="29" spans="1:19" s="286" customFormat="1" ht="48" customHeight="1">
      <c r="A29" s="472">
        <v>14</v>
      </c>
      <c r="B29" s="472">
        <v>10</v>
      </c>
      <c r="C29" s="472">
        <v>1</v>
      </c>
      <c r="D29" s="472" t="s">
        <v>99</v>
      </c>
      <c r="E29" s="472" t="s">
        <v>3754</v>
      </c>
      <c r="F29" s="472" t="s">
        <v>3685</v>
      </c>
      <c r="G29" s="472" t="s">
        <v>3755</v>
      </c>
      <c r="H29" s="472" t="s">
        <v>3725</v>
      </c>
      <c r="I29" s="472" t="s">
        <v>3756</v>
      </c>
      <c r="J29" s="472" t="s">
        <v>3757</v>
      </c>
      <c r="K29" s="472" t="s">
        <v>204</v>
      </c>
      <c r="L29" s="73" t="s">
        <v>567</v>
      </c>
      <c r="M29" s="73">
        <v>1000</v>
      </c>
      <c r="N29" s="530">
        <v>11500</v>
      </c>
      <c r="O29" s="472" t="s">
        <v>3700</v>
      </c>
      <c r="P29" s="472">
        <v>37</v>
      </c>
      <c r="Q29" s="185"/>
      <c r="R29" s="185"/>
      <c r="S29" s="285"/>
    </row>
    <row r="30" spans="1:19" s="286" customFormat="1" ht="30.75" customHeight="1">
      <c r="A30" s="472"/>
      <c r="B30" s="472"/>
      <c r="C30" s="472"/>
      <c r="D30" s="472"/>
      <c r="E30" s="472"/>
      <c r="F30" s="472"/>
      <c r="G30" s="472"/>
      <c r="H30" s="472"/>
      <c r="I30" s="472"/>
      <c r="J30" s="472"/>
      <c r="K30" s="472"/>
      <c r="L30" s="73" t="s">
        <v>3728</v>
      </c>
      <c r="M30" s="73">
        <v>2</v>
      </c>
      <c r="N30" s="530"/>
      <c r="O30" s="472"/>
      <c r="P30" s="472"/>
      <c r="Q30" s="185"/>
      <c r="R30" s="185"/>
      <c r="S30" s="285"/>
    </row>
    <row r="31" spans="1:19" s="286" customFormat="1" ht="61.5" customHeight="1">
      <c r="A31" s="472">
        <v>15</v>
      </c>
      <c r="B31" s="472">
        <v>13</v>
      </c>
      <c r="C31" s="472">
        <v>5</v>
      </c>
      <c r="D31" s="472" t="s">
        <v>58</v>
      </c>
      <c r="E31" s="472" t="s">
        <v>3758</v>
      </c>
      <c r="F31" s="472" t="s">
        <v>3686</v>
      </c>
      <c r="G31" s="472" t="s">
        <v>3759</v>
      </c>
      <c r="H31" s="472" t="s">
        <v>3760</v>
      </c>
      <c r="I31" s="472" t="s">
        <v>3726</v>
      </c>
      <c r="J31" s="472" t="s">
        <v>3761</v>
      </c>
      <c r="K31" s="472" t="s">
        <v>204</v>
      </c>
      <c r="L31" s="73" t="s">
        <v>2627</v>
      </c>
      <c r="M31" s="73">
        <v>100</v>
      </c>
      <c r="N31" s="530">
        <v>41808</v>
      </c>
      <c r="O31" s="472" t="s">
        <v>3762</v>
      </c>
      <c r="P31" s="472">
        <v>37</v>
      </c>
      <c r="Q31" s="185"/>
      <c r="R31" s="185"/>
      <c r="S31" s="285"/>
    </row>
    <row r="32" spans="1:19" s="286" customFormat="1" ht="47.25" customHeight="1">
      <c r="A32" s="472"/>
      <c r="B32" s="472"/>
      <c r="C32" s="472"/>
      <c r="D32" s="472"/>
      <c r="E32" s="472"/>
      <c r="F32" s="472"/>
      <c r="G32" s="472"/>
      <c r="H32" s="472"/>
      <c r="I32" s="472"/>
      <c r="J32" s="472"/>
      <c r="K32" s="472"/>
      <c r="L32" s="73" t="s">
        <v>568</v>
      </c>
      <c r="M32" s="73">
        <v>4</v>
      </c>
      <c r="N32" s="530"/>
      <c r="O32" s="472"/>
      <c r="P32" s="472"/>
      <c r="Q32" s="185"/>
      <c r="R32" s="185"/>
      <c r="S32" s="285"/>
    </row>
    <row r="33" spans="1:19" s="286" customFormat="1" ht="33" customHeight="1">
      <c r="A33" s="472"/>
      <c r="B33" s="472"/>
      <c r="C33" s="472"/>
      <c r="D33" s="472"/>
      <c r="E33" s="472"/>
      <c r="F33" s="472"/>
      <c r="G33" s="472"/>
      <c r="H33" s="472"/>
      <c r="I33" s="472"/>
      <c r="J33" s="472"/>
      <c r="K33" s="472"/>
      <c r="L33" s="73" t="s">
        <v>3763</v>
      </c>
      <c r="M33" s="73">
        <v>4</v>
      </c>
      <c r="N33" s="530"/>
      <c r="O33" s="472"/>
      <c r="P33" s="472"/>
      <c r="Q33" s="185"/>
      <c r="R33" s="185"/>
      <c r="S33" s="285"/>
    </row>
    <row r="34" spans="1:19" s="286" customFormat="1" ht="35.25" customHeight="1">
      <c r="A34" s="472">
        <v>16</v>
      </c>
      <c r="B34" s="472">
        <v>13</v>
      </c>
      <c r="C34" s="472">
        <v>5</v>
      </c>
      <c r="D34" s="472" t="s">
        <v>58</v>
      </c>
      <c r="E34" s="472" t="s">
        <v>3764</v>
      </c>
      <c r="F34" s="472" t="s">
        <v>3765</v>
      </c>
      <c r="G34" s="472" t="s">
        <v>3766</v>
      </c>
      <c r="H34" s="472" t="s">
        <v>3767</v>
      </c>
      <c r="I34" s="472" t="s">
        <v>3768</v>
      </c>
      <c r="J34" s="472" t="s">
        <v>3769</v>
      </c>
      <c r="K34" s="472" t="s">
        <v>204</v>
      </c>
      <c r="L34" s="73" t="s">
        <v>119</v>
      </c>
      <c r="M34" s="73">
        <v>15</v>
      </c>
      <c r="N34" s="530">
        <v>7750</v>
      </c>
      <c r="O34" s="469" t="s">
        <v>3770</v>
      </c>
      <c r="P34" s="472">
        <v>36.5</v>
      </c>
      <c r="Q34" s="185"/>
      <c r="R34" s="185"/>
      <c r="S34" s="285"/>
    </row>
    <row r="35" spans="1:19" s="286" customFormat="1" ht="40.5" customHeight="1">
      <c r="A35" s="472"/>
      <c r="B35" s="472"/>
      <c r="C35" s="472"/>
      <c r="D35" s="472"/>
      <c r="E35" s="472"/>
      <c r="F35" s="472"/>
      <c r="G35" s="472"/>
      <c r="H35" s="472"/>
      <c r="I35" s="472"/>
      <c r="J35" s="472"/>
      <c r="K35" s="472"/>
      <c r="L35" s="73" t="s">
        <v>120</v>
      </c>
      <c r="M35" s="73">
        <v>80</v>
      </c>
      <c r="N35" s="530"/>
      <c r="O35" s="469"/>
      <c r="P35" s="472"/>
      <c r="Q35" s="185"/>
      <c r="R35" s="185"/>
      <c r="S35" s="285"/>
    </row>
    <row r="36" spans="1:19" s="286" customFormat="1" ht="48" customHeight="1">
      <c r="A36" s="472">
        <v>17</v>
      </c>
      <c r="B36" s="472">
        <v>13</v>
      </c>
      <c r="C36" s="472">
        <v>4</v>
      </c>
      <c r="D36" s="472" t="s">
        <v>89</v>
      </c>
      <c r="E36" s="472" t="s">
        <v>3771</v>
      </c>
      <c r="F36" s="472" t="s">
        <v>3687</v>
      </c>
      <c r="G36" s="472" t="s">
        <v>3772</v>
      </c>
      <c r="H36" s="472" t="s">
        <v>3773</v>
      </c>
      <c r="I36" s="472" t="s">
        <v>3774</v>
      </c>
      <c r="J36" s="472" t="s">
        <v>3775</v>
      </c>
      <c r="K36" s="472" t="s">
        <v>204</v>
      </c>
      <c r="L36" s="73" t="s">
        <v>75</v>
      </c>
      <c r="M36" s="73">
        <v>50</v>
      </c>
      <c r="N36" s="530">
        <v>25797.4</v>
      </c>
      <c r="O36" s="472" t="s">
        <v>3776</v>
      </c>
      <c r="P36" s="472">
        <v>36.5</v>
      </c>
      <c r="Q36" s="185"/>
      <c r="R36" s="185"/>
      <c r="S36" s="285"/>
    </row>
    <row r="37" spans="1:19" s="286" customFormat="1" ht="68.25" customHeight="1">
      <c r="A37" s="472"/>
      <c r="B37" s="472"/>
      <c r="C37" s="472"/>
      <c r="D37" s="472"/>
      <c r="E37" s="472"/>
      <c r="F37" s="472"/>
      <c r="G37" s="472"/>
      <c r="H37" s="472"/>
      <c r="I37" s="472"/>
      <c r="J37" s="472"/>
      <c r="K37" s="472"/>
      <c r="L37" s="73" t="s">
        <v>3719</v>
      </c>
      <c r="M37" s="73">
        <v>3</v>
      </c>
      <c r="N37" s="530"/>
      <c r="O37" s="472"/>
      <c r="P37" s="472"/>
      <c r="Q37" s="185"/>
      <c r="R37" s="185"/>
      <c r="S37" s="285"/>
    </row>
    <row r="38" spans="1:19" s="286" customFormat="1" ht="67.5" customHeight="1">
      <c r="A38" s="472">
        <v>18</v>
      </c>
      <c r="B38" s="472">
        <v>13</v>
      </c>
      <c r="C38" s="472" t="s">
        <v>126</v>
      </c>
      <c r="D38" s="472" t="s">
        <v>99</v>
      </c>
      <c r="E38" s="472" t="s">
        <v>3777</v>
      </c>
      <c r="F38" s="472" t="s">
        <v>3688</v>
      </c>
      <c r="G38" s="472" t="s">
        <v>3778</v>
      </c>
      <c r="H38" s="472" t="s">
        <v>3779</v>
      </c>
      <c r="I38" s="472" t="s">
        <v>3726</v>
      </c>
      <c r="J38" s="472" t="s">
        <v>3780</v>
      </c>
      <c r="K38" s="472" t="s">
        <v>204</v>
      </c>
      <c r="L38" s="73" t="s">
        <v>2627</v>
      </c>
      <c r="M38" s="73">
        <v>40</v>
      </c>
      <c r="N38" s="530">
        <v>26000</v>
      </c>
      <c r="O38" s="472" t="s">
        <v>3781</v>
      </c>
      <c r="P38" s="472">
        <v>36.33</v>
      </c>
      <c r="Q38" s="185"/>
      <c r="R38" s="185"/>
      <c r="S38" s="285"/>
    </row>
    <row r="39" spans="1:19" s="286" customFormat="1" ht="42.75" customHeight="1">
      <c r="A39" s="472"/>
      <c r="B39" s="472"/>
      <c r="C39" s="472"/>
      <c r="D39" s="472"/>
      <c r="E39" s="472"/>
      <c r="F39" s="472"/>
      <c r="G39" s="472"/>
      <c r="H39" s="472"/>
      <c r="I39" s="472"/>
      <c r="J39" s="472"/>
      <c r="K39" s="472"/>
      <c r="L39" s="73" t="s">
        <v>3719</v>
      </c>
      <c r="M39" s="73">
        <v>15</v>
      </c>
      <c r="N39" s="530"/>
      <c r="O39" s="472"/>
      <c r="P39" s="472"/>
      <c r="Q39" s="185"/>
      <c r="R39" s="185"/>
      <c r="S39" s="285"/>
    </row>
    <row r="40" spans="1:19" s="286" customFormat="1" ht="48.75" customHeight="1">
      <c r="A40" s="472">
        <v>19</v>
      </c>
      <c r="B40" s="472">
        <v>10</v>
      </c>
      <c r="C40" s="472">
        <v>1</v>
      </c>
      <c r="D40" s="472" t="s">
        <v>89</v>
      </c>
      <c r="E40" s="472" t="s">
        <v>3782</v>
      </c>
      <c r="F40" s="472" t="s">
        <v>3783</v>
      </c>
      <c r="G40" s="472" t="s">
        <v>3784</v>
      </c>
      <c r="H40" s="472" t="s">
        <v>3779</v>
      </c>
      <c r="I40" s="472" t="s">
        <v>3726</v>
      </c>
      <c r="J40" s="472" t="s">
        <v>2436</v>
      </c>
      <c r="K40" s="472" t="s">
        <v>204</v>
      </c>
      <c r="L40" s="73" t="s">
        <v>3785</v>
      </c>
      <c r="M40" s="73">
        <v>1250</v>
      </c>
      <c r="N40" s="530">
        <v>9301.6</v>
      </c>
      <c r="O40" s="472" t="s">
        <v>3700</v>
      </c>
      <c r="P40" s="472">
        <v>36</v>
      </c>
      <c r="Q40" s="185"/>
      <c r="R40" s="185"/>
      <c r="S40" s="285"/>
    </row>
    <row r="41" spans="1:19" s="286" customFormat="1" ht="31.5" customHeight="1">
      <c r="A41" s="472"/>
      <c r="B41" s="472"/>
      <c r="C41" s="472"/>
      <c r="D41" s="472"/>
      <c r="E41" s="472"/>
      <c r="F41" s="472"/>
      <c r="G41" s="472"/>
      <c r="H41" s="472"/>
      <c r="I41" s="472"/>
      <c r="J41" s="472"/>
      <c r="K41" s="472"/>
      <c r="L41" s="73" t="s">
        <v>3719</v>
      </c>
      <c r="M41" s="73">
        <v>3</v>
      </c>
      <c r="N41" s="530"/>
      <c r="O41" s="472"/>
      <c r="P41" s="472"/>
      <c r="Q41" s="185"/>
      <c r="R41" s="185"/>
      <c r="S41" s="285"/>
    </row>
    <row r="42" spans="1:19" s="286" customFormat="1" ht="54" customHeight="1">
      <c r="A42" s="472">
        <v>20</v>
      </c>
      <c r="B42" s="472">
        <v>6</v>
      </c>
      <c r="C42" s="472" t="s">
        <v>1149</v>
      </c>
      <c r="D42" s="472" t="s">
        <v>2282</v>
      </c>
      <c r="E42" s="472" t="s">
        <v>3771</v>
      </c>
      <c r="F42" s="472" t="s">
        <v>3689</v>
      </c>
      <c r="G42" s="472" t="s">
        <v>3786</v>
      </c>
      <c r="H42" s="472" t="s">
        <v>3787</v>
      </c>
      <c r="I42" s="472" t="s">
        <v>3788</v>
      </c>
      <c r="J42" s="472" t="s">
        <v>3789</v>
      </c>
      <c r="K42" s="472" t="s">
        <v>204</v>
      </c>
      <c r="L42" s="73" t="s">
        <v>120</v>
      </c>
      <c r="M42" s="73">
        <v>30</v>
      </c>
      <c r="N42" s="530">
        <v>15800</v>
      </c>
      <c r="O42" s="472" t="s">
        <v>3776</v>
      </c>
      <c r="P42" s="472">
        <v>35</v>
      </c>
      <c r="Q42" s="185"/>
      <c r="R42" s="185"/>
      <c r="S42" s="285"/>
    </row>
    <row r="43" spans="1:19" s="286" customFormat="1" ht="78" customHeight="1">
      <c r="A43" s="472"/>
      <c r="B43" s="472"/>
      <c r="C43" s="472"/>
      <c r="D43" s="472"/>
      <c r="E43" s="472"/>
      <c r="F43" s="472"/>
      <c r="G43" s="472"/>
      <c r="H43" s="472"/>
      <c r="I43" s="472"/>
      <c r="J43" s="472"/>
      <c r="K43" s="472"/>
      <c r="L43" s="73" t="s">
        <v>119</v>
      </c>
      <c r="M43" s="73">
        <v>3</v>
      </c>
      <c r="N43" s="530"/>
      <c r="O43" s="472"/>
      <c r="P43" s="472"/>
      <c r="Q43" s="185"/>
      <c r="R43" s="185"/>
      <c r="S43" s="285"/>
    </row>
    <row r="44" spans="1:19" s="286" customFormat="1" ht="48" customHeight="1">
      <c r="A44" s="472">
        <v>21</v>
      </c>
      <c r="B44" s="472">
        <v>11</v>
      </c>
      <c r="C44" s="472">
        <v>5</v>
      </c>
      <c r="D44" s="472" t="s">
        <v>58</v>
      </c>
      <c r="E44" s="472" t="s">
        <v>3790</v>
      </c>
      <c r="F44" s="472" t="s">
        <v>3791</v>
      </c>
      <c r="G44" s="472" t="s">
        <v>3792</v>
      </c>
      <c r="H44" s="472" t="s">
        <v>3793</v>
      </c>
      <c r="I44" s="472" t="s">
        <v>3794</v>
      </c>
      <c r="J44" s="472" t="s">
        <v>3699</v>
      </c>
      <c r="K44" s="472" t="s">
        <v>204</v>
      </c>
      <c r="L44" s="73" t="s">
        <v>119</v>
      </c>
      <c r="M44" s="73">
        <v>4</v>
      </c>
      <c r="N44" s="530">
        <v>9365</v>
      </c>
      <c r="O44" s="472" t="s">
        <v>3795</v>
      </c>
      <c r="P44" s="472">
        <v>35</v>
      </c>
      <c r="Q44" s="185"/>
      <c r="R44" s="185"/>
      <c r="S44" s="285"/>
    </row>
    <row r="45" spans="1:19" s="286" customFormat="1" ht="40.5" customHeight="1">
      <c r="A45" s="472"/>
      <c r="B45" s="472"/>
      <c r="C45" s="472"/>
      <c r="D45" s="472"/>
      <c r="E45" s="472"/>
      <c r="F45" s="472"/>
      <c r="G45" s="472"/>
      <c r="H45" s="472"/>
      <c r="I45" s="472"/>
      <c r="J45" s="472"/>
      <c r="K45" s="472"/>
      <c r="L45" s="73" t="s">
        <v>120</v>
      </c>
      <c r="M45" s="73">
        <v>70</v>
      </c>
      <c r="N45" s="530"/>
      <c r="O45" s="472"/>
      <c r="P45" s="472"/>
      <c r="Q45" s="185"/>
      <c r="R45" s="185"/>
      <c r="S45" s="285"/>
    </row>
    <row r="46" spans="1:19" s="286" customFormat="1" ht="48.75" customHeight="1">
      <c r="A46" s="472">
        <v>22</v>
      </c>
      <c r="B46" s="472">
        <v>11</v>
      </c>
      <c r="C46" s="472" t="s">
        <v>88</v>
      </c>
      <c r="D46" s="472" t="s">
        <v>58</v>
      </c>
      <c r="E46" s="472" t="s">
        <v>3796</v>
      </c>
      <c r="F46" s="472" t="s">
        <v>3690</v>
      </c>
      <c r="G46" s="472" t="s">
        <v>3797</v>
      </c>
      <c r="H46" s="472" t="s">
        <v>3798</v>
      </c>
      <c r="I46" s="472" t="s">
        <v>3799</v>
      </c>
      <c r="J46" s="472" t="s">
        <v>3800</v>
      </c>
      <c r="K46" s="472" t="s">
        <v>204</v>
      </c>
      <c r="L46" s="73" t="s">
        <v>120</v>
      </c>
      <c r="M46" s="73">
        <v>30</v>
      </c>
      <c r="N46" s="533">
        <v>15425</v>
      </c>
      <c r="O46" s="472" t="s">
        <v>3700</v>
      </c>
      <c r="P46" s="469">
        <v>35</v>
      </c>
      <c r="Q46" s="111"/>
      <c r="R46" s="111"/>
      <c r="S46" s="186"/>
    </row>
    <row r="47" spans="1:19" s="286" customFormat="1" ht="48" customHeight="1">
      <c r="A47" s="472"/>
      <c r="B47" s="472"/>
      <c r="C47" s="472"/>
      <c r="D47" s="472"/>
      <c r="E47" s="472"/>
      <c r="F47" s="472"/>
      <c r="G47" s="472"/>
      <c r="H47" s="472"/>
      <c r="I47" s="472"/>
      <c r="J47" s="472"/>
      <c r="K47" s="472"/>
      <c r="L47" s="73" t="s">
        <v>119</v>
      </c>
      <c r="M47" s="73">
        <v>3</v>
      </c>
      <c r="N47" s="533"/>
      <c r="O47" s="472"/>
      <c r="P47" s="469"/>
      <c r="Q47" s="111"/>
      <c r="R47" s="111"/>
      <c r="S47" s="186"/>
    </row>
    <row r="48" spans="1:19" s="286" customFormat="1" ht="48.75" customHeight="1">
      <c r="A48" s="472">
        <v>23</v>
      </c>
      <c r="B48" s="472">
        <v>13</v>
      </c>
      <c r="C48" s="472">
        <v>5</v>
      </c>
      <c r="D48" s="472" t="s">
        <v>58</v>
      </c>
      <c r="E48" s="472" t="s">
        <v>3801</v>
      </c>
      <c r="F48" s="472" t="s">
        <v>3691</v>
      </c>
      <c r="G48" s="472" t="s">
        <v>3802</v>
      </c>
      <c r="H48" s="472" t="s">
        <v>3803</v>
      </c>
      <c r="I48" s="472" t="s">
        <v>3804</v>
      </c>
      <c r="J48" s="472" t="s">
        <v>3805</v>
      </c>
      <c r="K48" s="472"/>
      <c r="L48" s="73" t="s">
        <v>120</v>
      </c>
      <c r="M48" s="73">
        <v>80</v>
      </c>
      <c r="N48" s="530">
        <v>27196</v>
      </c>
      <c r="O48" s="472" t="s">
        <v>3806</v>
      </c>
      <c r="P48" s="472">
        <v>35</v>
      </c>
      <c r="Q48" s="185"/>
      <c r="R48" s="185"/>
      <c r="S48" s="285"/>
    </row>
    <row r="49" spans="1:19" s="286" customFormat="1" ht="48.75" customHeight="1">
      <c r="A49" s="472"/>
      <c r="B49" s="472"/>
      <c r="C49" s="472"/>
      <c r="D49" s="472"/>
      <c r="E49" s="472"/>
      <c r="F49" s="472"/>
      <c r="G49" s="472"/>
      <c r="H49" s="472"/>
      <c r="I49" s="472"/>
      <c r="J49" s="472"/>
      <c r="K49" s="472"/>
      <c r="L49" s="73" t="s">
        <v>119</v>
      </c>
      <c r="M49" s="73">
        <v>14</v>
      </c>
      <c r="N49" s="530"/>
      <c r="O49" s="472"/>
      <c r="P49" s="472"/>
      <c r="Q49" s="185"/>
      <c r="R49" s="185"/>
      <c r="S49" s="285"/>
    </row>
    <row r="50" spans="1:19" s="286" customFormat="1" ht="48.75" customHeight="1">
      <c r="A50" s="472"/>
      <c r="B50" s="472"/>
      <c r="C50" s="472"/>
      <c r="D50" s="472"/>
      <c r="E50" s="472"/>
      <c r="F50" s="472"/>
      <c r="G50" s="472"/>
      <c r="H50" s="472"/>
      <c r="I50" s="472"/>
      <c r="J50" s="472"/>
      <c r="K50" s="472"/>
      <c r="L50" s="73" t="s">
        <v>3747</v>
      </c>
      <c r="M50" s="73">
        <v>1</v>
      </c>
      <c r="N50" s="530"/>
      <c r="O50" s="472"/>
      <c r="P50" s="472"/>
      <c r="Q50" s="185"/>
      <c r="R50" s="185"/>
      <c r="S50" s="285"/>
    </row>
    <row r="51" spans="1:19" s="286" customFormat="1" ht="48.75" customHeight="1">
      <c r="A51" s="472"/>
      <c r="B51" s="472"/>
      <c r="C51" s="472"/>
      <c r="D51" s="472"/>
      <c r="E51" s="472"/>
      <c r="F51" s="472"/>
      <c r="G51" s="472"/>
      <c r="H51" s="472"/>
      <c r="I51" s="472"/>
      <c r="J51" s="472"/>
      <c r="K51" s="472"/>
      <c r="L51" s="73" t="s">
        <v>3719</v>
      </c>
      <c r="M51" s="73">
        <v>7</v>
      </c>
      <c r="N51" s="530"/>
      <c r="O51" s="472"/>
      <c r="P51" s="472"/>
      <c r="Q51" s="185"/>
      <c r="R51" s="185"/>
      <c r="S51" s="285"/>
    </row>
    <row r="52" spans="1:19" s="286" customFormat="1" ht="48.75" customHeight="1">
      <c r="A52" s="472"/>
      <c r="B52" s="472"/>
      <c r="C52" s="472"/>
      <c r="D52" s="472"/>
      <c r="E52" s="472"/>
      <c r="F52" s="472"/>
      <c r="G52" s="472"/>
      <c r="H52" s="472"/>
      <c r="I52" s="472"/>
      <c r="J52" s="472"/>
      <c r="K52" s="472"/>
      <c r="L52" s="73" t="s">
        <v>26</v>
      </c>
      <c r="M52" s="73">
        <v>16</v>
      </c>
      <c r="N52" s="530"/>
      <c r="O52" s="472"/>
      <c r="P52" s="472"/>
      <c r="Q52" s="185"/>
      <c r="R52" s="185"/>
      <c r="S52" s="285"/>
    </row>
    <row r="53" spans="1:19" s="286" customFormat="1" ht="48" customHeight="1">
      <c r="A53" s="472">
        <v>24</v>
      </c>
      <c r="B53" s="472">
        <v>11</v>
      </c>
      <c r="C53" s="472" t="s">
        <v>88</v>
      </c>
      <c r="D53" s="472" t="s">
        <v>58</v>
      </c>
      <c r="E53" s="472" t="s">
        <v>3738</v>
      </c>
      <c r="F53" s="472" t="s">
        <v>3692</v>
      </c>
      <c r="G53" s="472" t="s">
        <v>3807</v>
      </c>
      <c r="H53" s="472" t="s">
        <v>231</v>
      </c>
      <c r="I53" s="472" t="s">
        <v>3726</v>
      </c>
      <c r="J53" s="472" t="s">
        <v>3808</v>
      </c>
      <c r="K53" s="472" t="s">
        <v>204</v>
      </c>
      <c r="L53" s="73" t="s">
        <v>3719</v>
      </c>
      <c r="M53" s="73">
        <v>1</v>
      </c>
      <c r="N53" s="530">
        <v>4500</v>
      </c>
      <c r="O53" s="472" t="s">
        <v>3700</v>
      </c>
      <c r="P53" s="472">
        <v>34.5</v>
      </c>
      <c r="Q53" s="185"/>
      <c r="R53" s="185"/>
      <c r="S53" s="285"/>
    </row>
    <row r="54" spans="1:19" s="286" customFormat="1" ht="48" customHeight="1">
      <c r="A54" s="472"/>
      <c r="B54" s="472"/>
      <c r="C54" s="472"/>
      <c r="D54" s="472"/>
      <c r="E54" s="472"/>
      <c r="F54" s="472"/>
      <c r="G54" s="472"/>
      <c r="H54" s="472"/>
      <c r="I54" s="472"/>
      <c r="J54" s="472"/>
      <c r="K54" s="472"/>
      <c r="L54" s="73" t="s">
        <v>155</v>
      </c>
      <c r="M54" s="73">
        <v>1</v>
      </c>
      <c r="N54" s="530"/>
      <c r="O54" s="472"/>
      <c r="P54" s="472"/>
      <c r="Q54" s="185"/>
      <c r="R54" s="185"/>
      <c r="S54" s="285"/>
    </row>
    <row r="55" spans="1:19" s="286" customFormat="1" ht="48.75" customHeight="1">
      <c r="A55" s="472">
        <v>25</v>
      </c>
      <c r="B55" s="472">
        <v>11</v>
      </c>
      <c r="C55" s="472" t="s">
        <v>88</v>
      </c>
      <c r="D55" s="472" t="s">
        <v>58</v>
      </c>
      <c r="E55" s="472" t="s">
        <v>3809</v>
      </c>
      <c r="F55" s="472" t="s">
        <v>3810</v>
      </c>
      <c r="G55" s="472" t="s">
        <v>3811</v>
      </c>
      <c r="H55" s="472" t="s">
        <v>3812</v>
      </c>
      <c r="I55" s="472" t="s">
        <v>3813</v>
      </c>
      <c r="J55" s="472" t="s">
        <v>3814</v>
      </c>
      <c r="K55" s="472" t="s">
        <v>204</v>
      </c>
      <c r="L55" s="73" t="s">
        <v>120</v>
      </c>
      <c r="M55" s="73">
        <v>45</v>
      </c>
      <c r="N55" s="530">
        <v>1586.7</v>
      </c>
      <c r="O55" s="472" t="s">
        <v>3815</v>
      </c>
      <c r="P55" s="472">
        <v>34</v>
      </c>
      <c r="Q55" s="185"/>
      <c r="R55" s="185"/>
      <c r="S55" s="285"/>
    </row>
    <row r="56" spans="1:19" s="286" customFormat="1" ht="48.75" customHeight="1">
      <c r="A56" s="472"/>
      <c r="B56" s="472"/>
      <c r="C56" s="472"/>
      <c r="D56" s="472"/>
      <c r="E56" s="472"/>
      <c r="F56" s="472"/>
      <c r="G56" s="472"/>
      <c r="H56" s="472"/>
      <c r="I56" s="472"/>
      <c r="J56" s="472"/>
      <c r="K56" s="472"/>
      <c r="L56" s="73" t="s">
        <v>119</v>
      </c>
      <c r="M56" s="73">
        <v>3</v>
      </c>
      <c r="N56" s="530"/>
      <c r="O56" s="472"/>
      <c r="P56" s="472"/>
      <c r="Q56" s="185"/>
      <c r="R56" s="185"/>
      <c r="S56" s="285"/>
    </row>
    <row r="57" spans="1:19" s="286" customFormat="1" ht="48" customHeight="1">
      <c r="A57" s="472">
        <v>26</v>
      </c>
      <c r="B57" s="472">
        <v>11</v>
      </c>
      <c r="C57" s="472">
        <v>5</v>
      </c>
      <c r="D57" s="472" t="s">
        <v>58</v>
      </c>
      <c r="E57" s="472" t="s">
        <v>3816</v>
      </c>
      <c r="F57" s="472" t="s">
        <v>3817</v>
      </c>
      <c r="G57" s="472" t="s">
        <v>3818</v>
      </c>
      <c r="H57" s="472" t="s">
        <v>3819</v>
      </c>
      <c r="I57" s="472" t="s">
        <v>3820</v>
      </c>
      <c r="J57" s="472" t="s">
        <v>3821</v>
      </c>
      <c r="K57" s="472" t="s">
        <v>204</v>
      </c>
      <c r="L57" s="73" t="s">
        <v>119</v>
      </c>
      <c r="M57" s="73">
        <v>11</v>
      </c>
      <c r="N57" s="530">
        <v>20760</v>
      </c>
      <c r="O57" s="472" t="s">
        <v>3822</v>
      </c>
      <c r="P57" s="472">
        <v>33.67</v>
      </c>
      <c r="Q57" s="185"/>
      <c r="R57" s="185"/>
      <c r="S57" s="285"/>
    </row>
    <row r="58" spans="1:19" s="286" customFormat="1" ht="48.75" customHeight="1">
      <c r="A58" s="472"/>
      <c r="B58" s="472"/>
      <c r="C58" s="472"/>
      <c r="D58" s="472"/>
      <c r="E58" s="472"/>
      <c r="F58" s="472"/>
      <c r="G58" s="472"/>
      <c r="H58" s="472"/>
      <c r="I58" s="472"/>
      <c r="J58" s="472"/>
      <c r="K58" s="472"/>
      <c r="L58" s="73" t="s">
        <v>120</v>
      </c>
      <c r="M58" s="73">
        <v>22</v>
      </c>
      <c r="N58" s="530"/>
      <c r="O58" s="472"/>
      <c r="P58" s="472"/>
      <c r="Q58" s="185"/>
      <c r="R58" s="185"/>
      <c r="S58" s="285"/>
    </row>
    <row r="59" spans="1:19" s="286" customFormat="1" ht="48.75" customHeight="1">
      <c r="A59" s="472"/>
      <c r="B59" s="472"/>
      <c r="C59" s="472"/>
      <c r="D59" s="472"/>
      <c r="E59" s="472"/>
      <c r="F59" s="472"/>
      <c r="G59" s="472"/>
      <c r="H59" s="472"/>
      <c r="I59" s="472"/>
      <c r="J59" s="472"/>
      <c r="K59" s="472"/>
      <c r="L59" s="73" t="s">
        <v>567</v>
      </c>
      <c r="M59" s="73">
        <v>300</v>
      </c>
      <c r="N59" s="530"/>
      <c r="O59" s="472"/>
      <c r="P59" s="472"/>
      <c r="Q59" s="185"/>
      <c r="R59" s="185"/>
      <c r="S59" s="285"/>
    </row>
    <row r="60" spans="1:19" ht="63.75" customHeight="1">
      <c r="A60" s="472">
        <v>27</v>
      </c>
      <c r="B60" s="472">
        <v>13</v>
      </c>
      <c r="C60" s="472">
        <v>5</v>
      </c>
      <c r="D60" s="472" t="s">
        <v>58</v>
      </c>
      <c r="E60" s="472" t="s">
        <v>3823</v>
      </c>
      <c r="F60" s="529" t="s">
        <v>3693</v>
      </c>
      <c r="G60" s="472" t="s">
        <v>3824</v>
      </c>
      <c r="H60" s="529" t="s">
        <v>3779</v>
      </c>
      <c r="I60" s="472" t="s">
        <v>3726</v>
      </c>
      <c r="J60" s="529" t="s">
        <v>3825</v>
      </c>
      <c r="K60" s="529" t="s">
        <v>204</v>
      </c>
      <c r="L60" s="73" t="s">
        <v>3719</v>
      </c>
      <c r="M60" s="73">
        <v>6</v>
      </c>
      <c r="N60" s="624">
        <v>19901.400000000001</v>
      </c>
      <c r="O60" s="529" t="s">
        <v>3746</v>
      </c>
      <c r="P60" s="529">
        <v>33.67</v>
      </c>
      <c r="Q60" s="287"/>
      <c r="R60" s="287"/>
      <c r="S60" s="287"/>
    </row>
    <row r="61" spans="1:19" ht="25.5">
      <c r="A61" s="472"/>
      <c r="B61" s="472"/>
      <c r="C61" s="472"/>
      <c r="D61" s="472"/>
      <c r="E61" s="472"/>
      <c r="F61" s="529"/>
      <c r="G61" s="472"/>
      <c r="H61" s="529"/>
      <c r="I61" s="472"/>
      <c r="J61" s="529"/>
      <c r="K61" s="529"/>
      <c r="L61" s="73" t="s">
        <v>66</v>
      </c>
      <c r="M61" s="73">
        <v>100</v>
      </c>
      <c r="N61" s="529"/>
      <c r="O61" s="529"/>
      <c r="P61" s="529"/>
      <c r="Q61" s="287"/>
      <c r="R61" s="287"/>
      <c r="S61" s="287"/>
    </row>
    <row r="62" spans="1:19" ht="40.5" customHeight="1">
      <c r="A62" s="472">
        <v>28</v>
      </c>
      <c r="B62" s="472">
        <v>12</v>
      </c>
      <c r="C62" s="472">
        <v>5</v>
      </c>
      <c r="D62" s="472" t="s">
        <v>58</v>
      </c>
      <c r="E62" s="472" t="s">
        <v>3826</v>
      </c>
      <c r="F62" s="546" t="s">
        <v>3694</v>
      </c>
      <c r="G62" s="546" t="s">
        <v>3827</v>
      </c>
      <c r="H62" s="529" t="s">
        <v>3828</v>
      </c>
      <c r="I62" s="472" t="s">
        <v>3829</v>
      </c>
      <c r="J62" s="529" t="s">
        <v>3830</v>
      </c>
      <c r="K62" s="529" t="s">
        <v>204</v>
      </c>
      <c r="L62" s="73" t="s">
        <v>26</v>
      </c>
      <c r="M62" s="73">
        <v>4</v>
      </c>
      <c r="N62" s="624">
        <v>24018.2</v>
      </c>
      <c r="O62" s="529" t="s">
        <v>3700</v>
      </c>
      <c r="P62" s="529">
        <v>33.33</v>
      </c>
      <c r="Q62" s="287"/>
      <c r="R62" s="287"/>
      <c r="S62" s="287"/>
    </row>
    <row r="63" spans="1:19" ht="75" customHeight="1">
      <c r="A63" s="472"/>
      <c r="B63" s="472"/>
      <c r="C63" s="472"/>
      <c r="D63" s="472"/>
      <c r="E63" s="472"/>
      <c r="F63" s="546"/>
      <c r="G63" s="546"/>
      <c r="H63" s="529"/>
      <c r="I63" s="472"/>
      <c r="J63" s="529"/>
      <c r="K63" s="529"/>
      <c r="L63" s="73" t="s">
        <v>75</v>
      </c>
      <c r="M63" s="73">
        <v>100</v>
      </c>
      <c r="N63" s="529"/>
      <c r="O63" s="529"/>
      <c r="P63" s="529"/>
      <c r="Q63" s="287"/>
      <c r="R63" s="287"/>
      <c r="S63" s="287"/>
    </row>
    <row r="64" spans="1:19" s="3" customFormat="1" ht="12.75">
      <c r="A64" s="39"/>
      <c r="B64" s="186"/>
      <c r="C64" s="186"/>
      <c r="D64" s="186"/>
      <c r="E64" s="129"/>
      <c r="F64" s="83"/>
      <c r="G64" s="185"/>
      <c r="H64" s="83"/>
      <c r="I64" s="83"/>
      <c r="J64" s="322"/>
      <c r="K64" s="83"/>
      <c r="L64" s="129"/>
      <c r="M64" s="323"/>
      <c r="N64" s="324"/>
      <c r="O64" s="111"/>
      <c r="P64" s="325"/>
    </row>
    <row r="65" spans="1:19">
      <c r="F65" s="342"/>
      <c r="G65" s="343"/>
      <c r="H65" s="342"/>
      <c r="I65" s="342"/>
      <c r="J65" s="333"/>
      <c r="P65"/>
      <c r="Q65"/>
      <c r="R65"/>
      <c r="S65"/>
    </row>
    <row r="66" spans="1:19" ht="30">
      <c r="F66" s="334" t="s">
        <v>169</v>
      </c>
      <c r="G66" s="326">
        <f>N5+N6+N7+N8+N9+N10+N12+N14+N15</f>
        <v>199560.2</v>
      </c>
      <c r="H66" s="428"/>
      <c r="I66" s="429" t="s">
        <v>171</v>
      </c>
      <c r="J66" s="334">
        <v>9</v>
      </c>
      <c r="P66"/>
      <c r="Q66"/>
      <c r="R66"/>
      <c r="S66"/>
    </row>
    <row r="67" spans="1:19" ht="30">
      <c r="F67" s="334" t="s">
        <v>170</v>
      </c>
      <c r="G67" s="326">
        <f>N17+N19+N21+N28+N29+N31+N34+N36+N38+N40+N42+N44+N46+N48+N53+N55+N57+N60+N62</f>
        <v>360135.31000000006</v>
      </c>
      <c r="H67" s="428"/>
      <c r="I67" s="429" t="s">
        <v>173</v>
      </c>
      <c r="J67" s="334">
        <v>19</v>
      </c>
      <c r="P67"/>
      <c r="Q67"/>
      <c r="R67"/>
      <c r="S67"/>
    </row>
    <row r="68" spans="1:19">
      <c r="F68" s="334" t="s">
        <v>172</v>
      </c>
      <c r="G68" s="326">
        <f>G66+G67</f>
        <v>559695.51</v>
      </c>
      <c r="H68" s="428"/>
      <c r="I68" s="430" t="s">
        <v>174</v>
      </c>
      <c r="J68" s="334">
        <f>J66+J67</f>
        <v>28</v>
      </c>
      <c r="P68"/>
      <c r="Q68"/>
      <c r="R68"/>
      <c r="S68"/>
    </row>
    <row r="69" spans="1:19">
      <c r="F69" s="343"/>
      <c r="G69" s="344"/>
      <c r="H69" s="343"/>
      <c r="I69" s="345"/>
      <c r="J69" s="343"/>
      <c r="K69" s="343"/>
      <c r="L69" s="343"/>
      <c r="M69" s="40"/>
      <c r="N69" s="40"/>
      <c r="O69" s="40"/>
      <c r="P69" s="42"/>
      <c r="Q69" s="42"/>
      <c r="R69" s="42"/>
      <c r="S69" s="287"/>
    </row>
    <row r="70" spans="1:19">
      <c r="P70" s="62"/>
    </row>
    <row r="71" spans="1:19">
      <c r="P71" s="62"/>
    </row>
    <row r="72" spans="1:19" ht="15.75">
      <c r="A72" s="480" t="s">
        <v>175</v>
      </c>
      <c r="B72" s="481"/>
      <c r="C72" s="481"/>
      <c r="D72" s="481"/>
      <c r="E72" s="481"/>
      <c r="F72" s="481"/>
      <c r="G72" s="481"/>
      <c r="H72" s="481"/>
      <c r="I72" s="481"/>
      <c r="J72" s="481"/>
      <c r="K72" s="481"/>
      <c r="L72" s="481"/>
      <c r="M72" s="481"/>
      <c r="P72" s="62"/>
    </row>
    <row r="73" spans="1:19" ht="15.75">
      <c r="A73" s="263"/>
      <c r="B73" s="264"/>
      <c r="C73" s="264"/>
      <c r="D73" s="264"/>
      <c r="E73" s="264"/>
      <c r="F73" s="264"/>
      <c r="G73" s="264"/>
      <c r="H73" s="264"/>
      <c r="I73" s="264"/>
      <c r="J73" s="264"/>
      <c r="K73" s="264"/>
      <c r="L73" s="264"/>
      <c r="M73" s="264"/>
      <c r="P73" s="62"/>
    </row>
    <row r="74" spans="1:19" s="3" customFormat="1" ht="30" customHeight="1">
      <c r="A74" s="473" t="s">
        <v>1</v>
      </c>
      <c r="B74" s="470" t="s">
        <v>2</v>
      </c>
      <c r="C74" s="470" t="s">
        <v>3</v>
      </c>
      <c r="D74" s="473" t="s">
        <v>4</v>
      </c>
      <c r="E74" s="473" t="s">
        <v>5</v>
      </c>
      <c r="F74" s="473" t="s">
        <v>6</v>
      </c>
      <c r="G74" s="473" t="s">
        <v>7</v>
      </c>
      <c r="H74" s="473" t="s">
        <v>8</v>
      </c>
      <c r="I74" s="473" t="s">
        <v>9</v>
      </c>
      <c r="J74" s="475" t="s">
        <v>10</v>
      </c>
      <c r="K74" s="476"/>
      <c r="L74" s="475" t="s">
        <v>11</v>
      </c>
      <c r="M74" s="526"/>
      <c r="N74" s="470" t="s">
        <v>12</v>
      </c>
      <c r="O74" s="629" t="s">
        <v>13</v>
      </c>
      <c r="P74" s="477" t="s">
        <v>14</v>
      </c>
      <c r="Q74" s="213"/>
      <c r="R74" s="213"/>
      <c r="S74" s="213"/>
    </row>
    <row r="75" spans="1:19" s="3" customFormat="1" ht="35.25" customHeight="1">
      <c r="A75" s="474"/>
      <c r="B75" s="471"/>
      <c r="C75" s="471"/>
      <c r="D75" s="474"/>
      <c r="E75" s="474"/>
      <c r="F75" s="474"/>
      <c r="G75" s="474"/>
      <c r="H75" s="474"/>
      <c r="I75" s="474"/>
      <c r="J75" s="262">
        <v>2016</v>
      </c>
      <c r="K75" s="262">
        <v>2017</v>
      </c>
      <c r="L75" s="261" t="s">
        <v>15</v>
      </c>
      <c r="M75" s="261" t="s">
        <v>16</v>
      </c>
      <c r="N75" s="471"/>
      <c r="O75" s="630"/>
      <c r="P75" s="477"/>
      <c r="Q75" s="213"/>
      <c r="R75" s="213"/>
      <c r="S75" s="213"/>
    </row>
    <row r="76" spans="1:19" s="289" customFormat="1" ht="48" customHeight="1">
      <c r="A76" s="265">
        <v>1</v>
      </c>
      <c r="B76" s="367">
        <v>13</v>
      </c>
      <c r="C76" s="367" t="s">
        <v>88</v>
      </c>
      <c r="D76" s="367" t="s">
        <v>3306</v>
      </c>
      <c r="E76" s="265" t="s">
        <v>3782</v>
      </c>
      <c r="F76" s="265" t="s">
        <v>3831</v>
      </c>
      <c r="G76" s="265" t="s">
        <v>3832</v>
      </c>
      <c r="H76" s="265" t="s">
        <v>3833</v>
      </c>
      <c r="I76" s="265" t="s">
        <v>3726</v>
      </c>
      <c r="J76" s="265" t="s">
        <v>2506</v>
      </c>
      <c r="K76" s="257" t="s">
        <v>204</v>
      </c>
      <c r="L76" s="270" t="s">
        <v>567</v>
      </c>
      <c r="M76" s="270">
        <v>2000</v>
      </c>
      <c r="N76" s="268">
        <v>9987.6</v>
      </c>
      <c r="O76" s="288" t="s">
        <v>3700</v>
      </c>
      <c r="P76" s="267">
        <v>33.33</v>
      </c>
      <c r="Q76" s="185"/>
      <c r="R76" s="285"/>
      <c r="S76" s="285"/>
    </row>
    <row r="77" spans="1:19" s="286" customFormat="1" ht="57.75" customHeight="1">
      <c r="A77" s="265">
        <v>2</v>
      </c>
      <c r="B77" s="367">
        <v>13</v>
      </c>
      <c r="C77" s="367" t="s">
        <v>88</v>
      </c>
      <c r="D77" s="367" t="s">
        <v>50</v>
      </c>
      <c r="E77" s="265" t="s">
        <v>3782</v>
      </c>
      <c r="F77" s="265" t="s">
        <v>3834</v>
      </c>
      <c r="G77" s="265" t="s">
        <v>3835</v>
      </c>
      <c r="H77" s="265" t="s">
        <v>3491</v>
      </c>
      <c r="I77" s="265" t="s">
        <v>3836</v>
      </c>
      <c r="J77" s="265" t="s">
        <v>3837</v>
      </c>
      <c r="K77" s="257" t="s">
        <v>204</v>
      </c>
      <c r="L77" s="270" t="s">
        <v>567</v>
      </c>
      <c r="M77" s="270">
        <v>1000</v>
      </c>
      <c r="N77" s="268">
        <v>7459.95</v>
      </c>
      <c r="O77" s="288" t="s">
        <v>3700</v>
      </c>
      <c r="P77" s="267">
        <v>33.33</v>
      </c>
      <c r="Q77" s="185"/>
      <c r="R77" s="185"/>
      <c r="S77" s="285"/>
    </row>
    <row r="78" spans="1:19" s="286" customFormat="1" ht="48" customHeight="1">
      <c r="A78" s="576">
        <v>3</v>
      </c>
      <c r="B78" s="554">
        <v>11</v>
      </c>
      <c r="C78" s="554" t="s">
        <v>107</v>
      </c>
      <c r="D78" s="554" t="s">
        <v>3306</v>
      </c>
      <c r="E78" s="576" t="s">
        <v>3838</v>
      </c>
      <c r="F78" s="576" t="s">
        <v>3839</v>
      </c>
      <c r="G78" s="576" t="s">
        <v>3840</v>
      </c>
      <c r="H78" s="576" t="s">
        <v>3841</v>
      </c>
      <c r="I78" s="576" t="s">
        <v>3842</v>
      </c>
      <c r="J78" s="576" t="s">
        <v>3843</v>
      </c>
      <c r="K78" s="576" t="s">
        <v>204</v>
      </c>
      <c r="L78" s="270" t="s">
        <v>3529</v>
      </c>
      <c r="M78" s="270">
        <v>3</v>
      </c>
      <c r="N78" s="625">
        <v>26744.3</v>
      </c>
      <c r="O78" s="627" t="s">
        <v>3844</v>
      </c>
      <c r="P78" s="578">
        <v>32.67</v>
      </c>
      <c r="Q78" s="185"/>
      <c r="R78" s="185"/>
      <c r="S78" s="285"/>
    </row>
    <row r="79" spans="1:19" s="286" customFormat="1" ht="48" customHeight="1">
      <c r="A79" s="577"/>
      <c r="B79" s="555"/>
      <c r="C79" s="555"/>
      <c r="D79" s="555"/>
      <c r="E79" s="577"/>
      <c r="F79" s="577"/>
      <c r="G79" s="577"/>
      <c r="H79" s="577"/>
      <c r="I79" s="577"/>
      <c r="J79" s="577"/>
      <c r="K79" s="577"/>
      <c r="L79" s="270" t="s">
        <v>3845</v>
      </c>
      <c r="M79" s="270">
        <v>300</v>
      </c>
      <c r="N79" s="626"/>
      <c r="O79" s="628"/>
      <c r="P79" s="578"/>
      <c r="Q79" s="185"/>
      <c r="R79" s="185"/>
      <c r="S79" s="285"/>
    </row>
    <row r="80" spans="1:19" s="286" customFormat="1" ht="48" customHeight="1">
      <c r="A80" s="267">
        <v>4</v>
      </c>
      <c r="B80" s="82">
        <v>10</v>
      </c>
      <c r="C80" s="82" t="s">
        <v>68</v>
      </c>
      <c r="D80" s="82" t="s">
        <v>1135</v>
      </c>
      <c r="E80" s="267" t="s">
        <v>3846</v>
      </c>
      <c r="F80" s="267" t="s">
        <v>3847</v>
      </c>
      <c r="G80" s="267" t="s">
        <v>3848</v>
      </c>
      <c r="H80" s="267" t="s">
        <v>3779</v>
      </c>
      <c r="I80" s="267" t="s">
        <v>3849</v>
      </c>
      <c r="J80" s="267" t="s">
        <v>3850</v>
      </c>
      <c r="K80" s="260" t="s">
        <v>204</v>
      </c>
      <c r="L80" s="270" t="s">
        <v>3845</v>
      </c>
      <c r="M80" s="270">
        <v>600</v>
      </c>
      <c r="N80" s="75">
        <v>7906</v>
      </c>
      <c r="O80" s="81" t="s">
        <v>3851</v>
      </c>
      <c r="P80" s="267">
        <v>32.67</v>
      </c>
      <c r="Q80" s="185"/>
      <c r="R80" s="185"/>
      <c r="S80" s="285"/>
    </row>
    <row r="81" spans="1:19" s="77" customFormat="1" ht="49.5" customHeight="1">
      <c r="A81" s="267">
        <v>5</v>
      </c>
      <c r="B81" s="82">
        <v>13</v>
      </c>
      <c r="C81" s="82" t="s">
        <v>2629</v>
      </c>
      <c r="D81" s="82" t="s">
        <v>58</v>
      </c>
      <c r="E81" s="267" t="s">
        <v>3771</v>
      </c>
      <c r="F81" s="267" t="s">
        <v>3852</v>
      </c>
      <c r="G81" s="267" t="s">
        <v>3853</v>
      </c>
      <c r="H81" s="267" t="s">
        <v>3798</v>
      </c>
      <c r="I81" s="267" t="s">
        <v>3854</v>
      </c>
      <c r="J81" s="37" t="s">
        <v>3855</v>
      </c>
      <c r="K81" s="260" t="s">
        <v>204</v>
      </c>
      <c r="L81" s="270" t="s">
        <v>120</v>
      </c>
      <c r="M81" s="270">
        <v>10</v>
      </c>
      <c r="N81" s="75">
        <v>9015.7999999999993</v>
      </c>
      <c r="O81" s="81" t="s">
        <v>3776</v>
      </c>
      <c r="P81" s="267">
        <v>32.5</v>
      </c>
      <c r="Q81" s="185"/>
      <c r="R81" s="185"/>
      <c r="S81" s="285"/>
    </row>
    <row r="82" spans="1:19" s="185" customFormat="1" ht="48" customHeight="1">
      <c r="A82" s="267">
        <v>6</v>
      </c>
      <c r="B82" s="82">
        <v>12</v>
      </c>
      <c r="C82" s="82">
        <v>4</v>
      </c>
      <c r="D82" s="82" t="s">
        <v>265</v>
      </c>
      <c r="E82" s="267" t="s">
        <v>3771</v>
      </c>
      <c r="F82" s="267" t="s">
        <v>3856</v>
      </c>
      <c r="G82" s="267" t="s">
        <v>3857</v>
      </c>
      <c r="H82" s="267" t="s">
        <v>3779</v>
      </c>
      <c r="I82" s="267" t="s">
        <v>3858</v>
      </c>
      <c r="J82" s="37" t="s">
        <v>3859</v>
      </c>
      <c r="K82" s="260" t="s">
        <v>204</v>
      </c>
      <c r="L82" s="260" t="s">
        <v>3719</v>
      </c>
      <c r="M82" s="270">
        <v>7</v>
      </c>
      <c r="N82" s="75">
        <v>23099.8</v>
      </c>
      <c r="O82" s="81" t="s">
        <v>3776</v>
      </c>
      <c r="P82" s="267">
        <v>32</v>
      </c>
      <c r="S82" s="285"/>
    </row>
    <row r="83" spans="1:19" s="77" customFormat="1" ht="48.75" customHeight="1">
      <c r="A83" s="267">
        <v>7</v>
      </c>
      <c r="B83" s="82">
        <v>6</v>
      </c>
      <c r="C83" s="82">
        <v>4</v>
      </c>
      <c r="D83" s="82" t="s">
        <v>3860</v>
      </c>
      <c r="E83" s="267" t="s">
        <v>3771</v>
      </c>
      <c r="F83" s="267" t="s">
        <v>3861</v>
      </c>
      <c r="G83" s="267" t="s">
        <v>3862</v>
      </c>
      <c r="H83" s="267" t="s">
        <v>3798</v>
      </c>
      <c r="I83" s="267" t="s">
        <v>2148</v>
      </c>
      <c r="J83" s="37" t="s">
        <v>3863</v>
      </c>
      <c r="K83" s="260" t="s">
        <v>204</v>
      </c>
      <c r="L83" s="270" t="s">
        <v>120</v>
      </c>
      <c r="M83" s="270">
        <v>120</v>
      </c>
      <c r="N83" s="75">
        <v>30639.35</v>
      </c>
      <c r="O83" s="81" t="s">
        <v>3776</v>
      </c>
      <c r="P83" s="267">
        <v>32</v>
      </c>
      <c r="Q83" s="185"/>
      <c r="R83" s="185"/>
      <c r="S83" s="285"/>
    </row>
    <row r="84" spans="1:19" s="286" customFormat="1" ht="153">
      <c r="A84" s="267">
        <v>8</v>
      </c>
      <c r="B84" s="82">
        <v>10</v>
      </c>
      <c r="C84" s="82" t="s">
        <v>493</v>
      </c>
      <c r="D84" s="82" t="s">
        <v>2282</v>
      </c>
      <c r="E84" s="267" t="s">
        <v>3771</v>
      </c>
      <c r="F84" s="267" t="s">
        <v>3864</v>
      </c>
      <c r="G84" s="267" t="s">
        <v>3865</v>
      </c>
      <c r="H84" s="267" t="s">
        <v>3866</v>
      </c>
      <c r="I84" s="267" t="s">
        <v>3867</v>
      </c>
      <c r="J84" s="267" t="s">
        <v>3868</v>
      </c>
      <c r="K84" s="260" t="s">
        <v>204</v>
      </c>
      <c r="L84" s="270" t="s">
        <v>2627</v>
      </c>
      <c r="M84" s="270">
        <v>250</v>
      </c>
      <c r="N84" s="75">
        <v>116034.74</v>
      </c>
      <c r="O84" s="81" t="s">
        <v>3776</v>
      </c>
      <c r="P84" s="267">
        <v>31.67</v>
      </c>
      <c r="Q84" s="185"/>
      <c r="R84" s="185"/>
      <c r="S84" s="285"/>
    </row>
    <row r="85" spans="1:19" s="77" customFormat="1" ht="48" customHeight="1">
      <c r="A85" s="576">
        <v>9</v>
      </c>
      <c r="B85" s="554">
        <v>13</v>
      </c>
      <c r="C85" s="554" t="s">
        <v>68</v>
      </c>
      <c r="D85" s="554" t="s">
        <v>796</v>
      </c>
      <c r="E85" s="576" t="s">
        <v>3796</v>
      </c>
      <c r="F85" s="576" t="s">
        <v>3869</v>
      </c>
      <c r="G85" s="576" t="s">
        <v>3870</v>
      </c>
      <c r="H85" s="576" t="s">
        <v>3798</v>
      </c>
      <c r="I85" s="576" t="s">
        <v>3871</v>
      </c>
      <c r="J85" s="632" t="s">
        <v>3800</v>
      </c>
      <c r="K85" s="494" t="s">
        <v>204</v>
      </c>
      <c r="L85" s="270" t="s">
        <v>120</v>
      </c>
      <c r="M85" s="270">
        <v>40</v>
      </c>
      <c r="N85" s="625">
        <v>34959.54</v>
      </c>
      <c r="O85" s="627" t="s">
        <v>3700</v>
      </c>
      <c r="P85" s="578">
        <v>31.67</v>
      </c>
      <c r="Q85" s="185"/>
      <c r="R85" s="185"/>
      <c r="S85" s="285"/>
    </row>
    <row r="86" spans="1:19" s="77" customFormat="1" ht="47.25" customHeight="1">
      <c r="A86" s="580"/>
      <c r="B86" s="557"/>
      <c r="C86" s="557"/>
      <c r="D86" s="557"/>
      <c r="E86" s="580"/>
      <c r="F86" s="580"/>
      <c r="G86" s="580"/>
      <c r="H86" s="580"/>
      <c r="I86" s="580"/>
      <c r="J86" s="633"/>
      <c r="K86" s="495"/>
      <c r="L86" s="270" t="s">
        <v>567</v>
      </c>
      <c r="M86" s="270">
        <v>400</v>
      </c>
      <c r="N86" s="634"/>
      <c r="O86" s="631"/>
      <c r="P86" s="578"/>
      <c r="Q86" s="185"/>
      <c r="R86" s="185"/>
      <c r="S86" s="285"/>
    </row>
    <row r="87" spans="1:19" s="286" customFormat="1" ht="51">
      <c r="A87" s="576">
        <v>10</v>
      </c>
      <c r="B87" s="554">
        <v>11</v>
      </c>
      <c r="C87" s="554">
        <v>5</v>
      </c>
      <c r="D87" s="554" t="s">
        <v>99</v>
      </c>
      <c r="E87" s="576" t="s">
        <v>3872</v>
      </c>
      <c r="F87" s="576" t="s">
        <v>3873</v>
      </c>
      <c r="G87" s="576" t="s">
        <v>3874</v>
      </c>
      <c r="H87" s="576" t="s">
        <v>3875</v>
      </c>
      <c r="I87" s="576" t="s">
        <v>3876</v>
      </c>
      <c r="J87" s="576" t="s">
        <v>3863</v>
      </c>
      <c r="K87" s="494" t="s">
        <v>204</v>
      </c>
      <c r="L87" s="15" t="s">
        <v>582</v>
      </c>
      <c r="M87" s="270">
        <v>10</v>
      </c>
      <c r="N87" s="625">
        <v>49900</v>
      </c>
      <c r="O87" s="627" t="s">
        <v>3700</v>
      </c>
      <c r="P87" s="578">
        <v>31</v>
      </c>
      <c r="Q87" s="185"/>
      <c r="R87" s="185"/>
      <c r="S87" s="285"/>
    </row>
    <row r="88" spans="1:19" s="286" customFormat="1" ht="48" customHeight="1">
      <c r="A88" s="580"/>
      <c r="B88" s="557"/>
      <c r="C88" s="557"/>
      <c r="D88" s="557"/>
      <c r="E88" s="580"/>
      <c r="F88" s="580"/>
      <c r="G88" s="580"/>
      <c r="H88" s="580"/>
      <c r="I88" s="580"/>
      <c r="J88" s="580"/>
      <c r="K88" s="495"/>
      <c r="L88" s="270" t="s">
        <v>119</v>
      </c>
      <c r="M88" s="270">
        <v>2</v>
      </c>
      <c r="N88" s="634"/>
      <c r="O88" s="631"/>
      <c r="P88" s="578"/>
      <c r="Q88" s="185"/>
      <c r="R88" s="185"/>
      <c r="S88" s="285"/>
    </row>
    <row r="89" spans="1:19" s="286" customFormat="1" ht="48.75" customHeight="1">
      <c r="A89" s="580"/>
      <c r="B89" s="557"/>
      <c r="C89" s="557"/>
      <c r="D89" s="557"/>
      <c r="E89" s="580"/>
      <c r="F89" s="580"/>
      <c r="G89" s="580"/>
      <c r="H89" s="580"/>
      <c r="I89" s="580"/>
      <c r="J89" s="580"/>
      <c r="K89" s="495"/>
      <c r="L89" s="270" t="s">
        <v>3877</v>
      </c>
      <c r="M89" s="270">
        <v>250</v>
      </c>
      <c r="N89" s="634"/>
      <c r="O89" s="631"/>
      <c r="P89" s="578"/>
      <c r="Q89" s="185"/>
      <c r="R89" s="185"/>
      <c r="S89" s="285"/>
    </row>
    <row r="90" spans="1:19" s="286" customFormat="1" ht="48" customHeight="1">
      <c r="A90" s="577"/>
      <c r="B90" s="555"/>
      <c r="C90" s="555"/>
      <c r="D90" s="555"/>
      <c r="E90" s="580"/>
      <c r="F90" s="580"/>
      <c r="G90" s="577"/>
      <c r="H90" s="577"/>
      <c r="I90" s="577"/>
      <c r="J90" s="580"/>
      <c r="K90" s="495"/>
      <c r="L90" s="270" t="s">
        <v>120</v>
      </c>
      <c r="M90" s="270">
        <v>120</v>
      </c>
      <c r="N90" s="634"/>
      <c r="O90" s="631"/>
      <c r="P90" s="578"/>
      <c r="Q90" s="185"/>
      <c r="R90" s="185"/>
      <c r="S90" s="285"/>
    </row>
    <row r="91" spans="1:19" s="286" customFormat="1" ht="48" customHeight="1">
      <c r="A91" s="576">
        <v>11</v>
      </c>
      <c r="B91" s="554">
        <v>9</v>
      </c>
      <c r="C91" s="554" t="s">
        <v>493</v>
      </c>
      <c r="D91" s="554" t="s">
        <v>2282</v>
      </c>
      <c r="E91" s="576" t="s">
        <v>3878</v>
      </c>
      <c r="F91" s="576" t="s">
        <v>3879</v>
      </c>
      <c r="G91" s="576" t="s">
        <v>3880</v>
      </c>
      <c r="H91" s="576" t="s">
        <v>3881</v>
      </c>
      <c r="I91" s="576" t="s">
        <v>3882</v>
      </c>
      <c r="J91" s="576" t="s">
        <v>3883</v>
      </c>
      <c r="K91" s="494" t="s">
        <v>204</v>
      </c>
      <c r="L91" s="260" t="s">
        <v>119</v>
      </c>
      <c r="M91" s="260">
        <v>3</v>
      </c>
      <c r="N91" s="625">
        <v>38875.08</v>
      </c>
      <c r="O91" s="627" t="s">
        <v>3700</v>
      </c>
      <c r="P91" s="578">
        <v>29.5</v>
      </c>
      <c r="Q91" s="185"/>
      <c r="R91" s="185"/>
      <c r="S91" s="285"/>
    </row>
    <row r="92" spans="1:19" s="286" customFormat="1" ht="48.75" customHeight="1">
      <c r="A92" s="577"/>
      <c r="B92" s="555"/>
      <c r="C92" s="555"/>
      <c r="D92" s="555"/>
      <c r="E92" s="577"/>
      <c r="F92" s="577"/>
      <c r="G92" s="577"/>
      <c r="H92" s="577"/>
      <c r="I92" s="577"/>
      <c r="J92" s="577"/>
      <c r="K92" s="496"/>
      <c r="L92" s="270" t="s">
        <v>120</v>
      </c>
      <c r="M92" s="260">
        <v>46</v>
      </c>
      <c r="N92" s="626"/>
      <c r="O92" s="628"/>
      <c r="P92" s="578"/>
      <c r="Q92" s="185"/>
      <c r="R92" s="185"/>
      <c r="S92" s="285"/>
    </row>
    <row r="93" spans="1:19" s="286" customFormat="1" ht="96.75" customHeight="1">
      <c r="A93" s="267">
        <v>12</v>
      </c>
      <c r="B93" s="82">
        <v>12</v>
      </c>
      <c r="C93" s="82" t="s">
        <v>107</v>
      </c>
      <c r="D93" s="82" t="s">
        <v>430</v>
      </c>
      <c r="E93" s="267" t="s">
        <v>3884</v>
      </c>
      <c r="F93" s="267" t="s">
        <v>3885</v>
      </c>
      <c r="G93" s="267" t="s">
        <v>3886</v>
      </c>
      <c r="H93" s="267" t="s">
        <v>2587</v>
      </c>
      <c r="I93" s="267" t="s">
        <v>3887</v>
      </c>
      <c r="J93" s="267" t="s">
        <v>3808</v>
      </c>
      <c r="K93" s="260" t="s">
        <v>204</v>
      </c>
      <c r="L93" s="270" t="s">
        <v>458</v>
      </c>
      <c r="M93" s="270">
        <v>40</v>
      </c>
      <c r="N93" s="75">
        <v>41662.559999999998</v>
      </c>
      <c r="O93" s="81" t="s">
        <v>3700</v>
      </c>
      <c r="P93" s="267">
        <v>28.67</v>
      </c>
      <c r="Q93" s="185"/>
      <c r="R93" s="185"/>
      <c r="S93" s="285"/>
    </row>
    <row r="94" spans="1:19" s="286" customFormat="1" ht="98.25" customHeight="1">
      <c r="A94" s="267">
        <v>13</v>
      </c>
      <c r="B94" s="82">
        <v>12</v>
      </c>
      <c r="C94" s="82">
        <v>1</v>
      </c>
      <c r="D94" s="82" t="s">
        <v>58</v>
      </c>
      <c r="E94" s="267" t="s">
        <v>3888</v>
      </c>
      <c r="F94" s="267" t="s">
        <v>3889</v>
      </c>
      <c r="G94" s="267" t="s">
        <v>3890</v>
      </c>
      <c r="H94" s="267" t="s">
        <v>3891</v>
      </c>
      <c r="I94" s="267" t="s">
        <v>3892</v>
      </c>
      <c r="J94" s="267" t="s">
        <v>3893</v>
      </c>
      <c r="K94" s="260" t="s">
        <v>204</v>
      </c>
      <c r="L94" s="260" t="s">
        <v>568</v>
      </c>
      <c r="M94" s="260">
        <v>1</v>
      </c>
      <c r="N94" s="75">
        <v>42000</v>
      </c>
      <c r="O94" s="81" t="s">
        <v>3700</v>
      </c>
      <c r="P94" s="290">
        <v>28.5</v>
      </c>
      <c r="Q94" s="291"/>
      <c r="R94" s="291"/>
      <c r="S94" s="292"/>
    </row>
    <row r="95" spans="1:19" s="77" customFormat="1" ht="71.25" customHeight="1">
      <c r="A95" s="576">
        <v>14</v>
      </c>
      <c r="B95" s="554">
        <v>13</v>
      </c>
      <c r="C95" s="554">
        <v>5</v>
      </c>
      <c r="D95" s="554" t="s">
        <v>58</v>
      </c>
      <c r="E95" s="576" t="s">
        <v>3771</v>
      </c>
      <c r="F95" s="576" t="s">
        <v>3894</v>
      </c>
      <c r="G95" s="576" t="s">
        <v>3895</v>
      </c>
      <c r="H95" s="576" t="s">
        <v>2331</v>
      </c>
      <c r="I95" s="576" t="s">
        <v>3896</v>
      </c>
      <c r="J95" s="632" t="s">
        <v>3897</v>
      </c>
      <c r="K95" s="494" t="s">
        <v>204</v>
      </c>
      <c r="L95" s="260" t="s">
        <v>66</v>
      </c>
      <c r="M95" s="271">
        <v>70</v>
      </c>
      <c r="N95" s="625">
        <v>59958.7</v>
      </c>
      <c r="O95" s="627" t="s">
        <v>3776</v>
      </c>
      <c r="P95" s="578">
        <v>28</v>
      </c>
      <c r="Q95" s="185"/>
      <c r="R95" s="185"/>
      <c r="S95" s="285"/>
    </row>
    <row r="96" spans="1:19" s="77" customFormat="1" ht="96" customHeight="1">
      <c r="A96" s="577"/>
      <c r="B96" s="555"/>
      <c r="C96" s="555"/>
      <c r="D96" s="555"/>
      <c r="E96" s="577"/>
      <c r="F96" s="577"/>
      <c r="G96" s="577"/>
      <c r="H96" s="577"/>
      <c r="I96" s="577"/>
      <c r="J96" s="635"/>
      <c r="K96" s="496"/>
      <c r="L96" s="260" t="s">
        <v>3719</v>
      </c>
      <c r="M96" s="271">
        <v>3</v>
      </c>
      <c r="N96" s="626"/>
      <c r="O96" s="628"/>
      <c r="P96" s="578"/>
      <c r="Q96" s="185"/>
      <c r="R96" s="185"/>
      <c r="S96" s="285"/>
    </row>
    <row r="97" spans="1:19" s="286" customFormat="1" ht="81" customHeight="1">
      <c r="A97" s="267">
        <v>15</v>
      </c>
      <c r="B97" s="82">
        <v>13</v>
      </c>
      <c r="C97" s="82">
        <v>5</v>
      </c>
      <c r="D97" s="82" t="s">
        <v>58</v>
      </c>
      <c r="E97" s="267" t="s">
        <v>3898</v>
      </c>
      <c r="F97" s="267" t="s">
        <v>3899</v>
      </c>
      <c r="G97" s="267" t="s">
        <v>3900</v>
      </c>
      <c r="H97" s="267" t="s">
        <v>317</v>
      </c>
      <c r="I97" s="267" t="s">
        <v>3901</v>
      </c>
      <c r="J97" s="37" t="s">
        <v>3902</v>
      </c>
      <c r="K97" s="260" t="s">
        <v>204</v>
      </c>
      <c r="L97" s="270" t="s">
        <v>120</v>
      </c>
      <c r="M97" s="260">
        <v>300</v>
      </c>
      <c r="N97" s="75">
        <v>51268.5</v>
      </c>
      <c r="O97" s="81" t="s">
        <v>3903</v>
      </c>
      <c r="P97" s="267">
        <v>27.67</v>
      </c>
      <c r="Q97" s="185"/>
      <c r="R97" s="185"/>
      <c r="S97" s="285"/>
    </row>
    <row r="98" spans="1:19" s="286" customFormat="1" ht="76.5" customHeight="1">
      <c r="A98" s="267">
        <v>16</v>
      </c>
      <c r="B98" s="82">
        <v>6</v>
      </c>
      <c r="C98" s="82">
        <v>1</v>
      </c>
      <c r="D98" s="82" t="s">
        <v>50</v>
      </c>
      <c r="E98" s="267" t="s">
        <v>3904</v>
      </c>
      <c r="F98" s="267" t="s">
        <v>3905</v>
      </c>
      <c r="G98" s="267" t="s">
        <v>3906</v>
      </c>
      <c r="H98" s="267" t="s">
        <v>3907</v>
      </c>
      <c r="I98" s="267" t="s">
        <v>3908</v>
      </c>
      <c r="J98" s="267" t="s">
        <v>3909</v>
      </c>
      <c r="K98" s="260" t="s">
        <v>204</v>
      </c>
      <c r="L98" s="260" t="s">
        <v>75</v>
      </c>
      <c r="M98" s="260">
        <v>55</v>
      </c>
      <c r="N98" s="75">
        <v>8087.25</v>
      </c>
      <c r="O98" s="81" t="s">
        <v>3700</v>
      </c>
      <c r="P98" s="267">
        <v>27.33</v>
      </c>
      <c r="Q98" s="185"/>
      <c r="R98" s="185"/>
      <c r="S98" s="285"/>
    </row>
    <row r="99" spans="1:19" s="286" customFormat="1" ht="66" customHeight="1">
      <c r="A99" s="267">
        <v>17</v>
      </c>
      <c r="B99" s="82">
        <v>12</v>
      </c>
      <c r="C99" s="82" t="s">
        <v>187</v>
      </c>
      <c r="D99" s="82" t="s">
        <v>2282</v>
      </c>
      <c r="E99" s="267" t="s">
        <v>3771</v>
      </c>
      <c r="F99" s="267" t="s">
        <v>3910</v>
      </c>
      <c r="G99" s="267" t="s">
        <v>3911</v>
      </c>
      <c r="H99" s="267" t="s">
        <v>3912</v>
      </c>
      <c r="I99" s="267" t="s">
        <v>3913</v>
      </c>
      <c r="J99" s="267" t="s">
        <v>3914</v>
      </c>
      <c r="K99" s="260" t="s">
        <v>204</v>
      </c>
      <c r="L99" s="260" t="s">
        <v>75</v>
      </c>
      <c r="M99" s="260">
        <v>14</v>
      </c>
      <c r="N99" s="75">
        <v>21452.6</v>
      </c>
      <c r="O99" s="81" t="s">
        <v>3776</v>
      </c>
      <c r="P99" s="267">
        <v>27.33</v>
      </c>
      <c r="Q99" s="185"/>
      <c r="R99" s="185"/>
      <c r="S99" s="285"/>
    </row>
    <row r="100" spans="1:19" s="3" customFormat="1" ht="48" customHeight="1">
      <c r="A100" s="267">
        <v>18</v>
      </c>
      <c r="B100" s="82">
        <v>11</v>
      </c>
      <c r="C100" s="82">
        <v>5</v>
      </c>
      <c r="D100" s="82" t="s">
        <v>58</v>
      </c>
      <c r="E100" s="267" t="s">
        <v>3771</v>
      </c>
      <c r="F100" s="267" t="s">
        <v>3915</v>
      </c>
      <c r="G100" s="267" t="s">
        <v>3916</v>
      </c>
      <c r="H100" s="267" t="s">
        <v>3917</v>
      </c>
      <c r="I100" s="267" t="s">
        <v>3918</v>
      </c>
      <c r="J100" s="37" t="s">
        <v>3919</v>
      </c>
      <c r="K100" s="260" t="s">
        <v>204</v>
      </c>
      <c r="L100" s="260" t="s">
        <v>120</v>
      </c>
      <c r="M100" s="260">
        <v>12</v>
      </c>
      <c r="N100" s="269">
        <v>16725.310000000001</v>
      </c>
      <c r="O100" s="81" t="s">
        <v>3776</v>
      </c>
      <c r="P100" s="259">
        <v>27.33</v>
      </c>
      <c r="Q100" s="111"/>
      <c r="R100" s="111"/>
      <c r="S100" s="186"/>
    </row>
    <row r="101" spans="1:19" s="286" customFormat="1" ht="160.5" customHeight="1">
      <c r="A101" s="267">
        <v>19</v>
      </c>
      <c r="B101" s="82">
        <v>12</v>
      </c>
      <c r="C101" s="82">
        <v>5</v>
      </c>
      <c r="D101" s="82" t="s">
        <v>99</v>
      </c>
      <c r="E101" s="267" t="s">
        <v>3771</v>
      </c>
      <c r="F101" s="267" t="s">
        <v>3920</v>
      </c>
      <c r="G101" s="267" t="s">
        <v>3921</v>
      </c>
      <c r="H101" s="267" t="s">
        <v>2587</v>
      </c>
      <c r="I101" s="267" t="s">
        <v>3922</v>
      </c>
      <c r="J101" s="267" t="s">
        <v>3923</v>
      </c>
      <c r="K101" s="260"/>
      <c r="L101" s="270" t="s">
        <v>458</v>
      </c>
      <c r="M101" s="260">
        <v>12</v>
      </c>
      <c r="N101" s="75">
        <v>11490.99</v>
      </c>
      <c r="O101" s="81" t="s">
        <v>3776</v>
      </c>
      <c r="P101" s="267">
        <v>27</v>
      </c>
      <c r="Q101" s="185"/>
      <c r="R101" s="185"/>
      <c r="S101" s="285"/>
    </row>
    <row r="102" spans="1:19" s="286" customFormat="1" ht="48.75" customHeight="1">
      <c r="A102" s="267">
        <v>20</v>
      </c>
      <c r="B102" s="82">
        <v>12</v>
      </c>
      <c r="C102" s="82">
        <v>4</v>
      </c>
      <c r="D102" s="82" t="s">
        <v>265</v>
      </c>
      <c r="E102" s="267" t="s">
        <v>3924</v>
      </c>
      <c r="F102" s="267" t="s">
        <v>3925</v>
      </c>
      <c r="G102" s="267" t="s">
        <v>3926</v>
      </c>
      <c r="H102" s="267" t="s">
        <v>3927</v>
      </c>
      <c r="I102" s="267" t="s">
        <v>3928</v>
      </c>
      <c r="J102" s="267" t="s">
        <v>3929</v>
      </c>
      <c r="K102" s="260" t="s">
        <v>204</v>
      </c>
      <c r="L102" s="260" t="s">
        <v>75</v>
      </c>
      <c r="M102" s="260">
        <v>120</v>
      </c>
      <c r="N102" s="75">
        <v>10913.8</v>
      </c>
      <c r="O102" s="81" t="s">
        <v>3930</v>
      </c>
      <c r="P102" s="267">
        <v>26.67</v>
      </c>
      <c r="Q102" s="185"/>
      <c r="R102" s="185"/>
      <c r="S102" s="285"/>
    </row>
    <row r="103" spans="1:19" s="286" customFormat="1" ht="48" customHeight="1">
      <c r="A103" s="267">
        <v>21</v>
      </c>
      <c r="B103" s="82">
        <v>11</v>
      </c>
      <c r="C103" s="82">
        <v>5</v>
      </c>
      <c r="D103" s="82" t="s">
        <v>58</v>
      </c>
      <c r="E103" s="267" t="s">
        <v>3931</v>
      </c>
      <c r="F103" s="267" t="s">
        <v>3932</v>
      </c>
      <c r="G103" s="267" t="s">
        <v>3933</v>
      </c>
      <c r="H103" s="267" t="s">
        <v>3934</v>
      </c>
      <c r="I103" s="267" t="s">
        <v>3935</v>
      </c>
      <c r="J103" s="267" t="s">
        <v>3936</v>
      </c>
      <c r="K103" s="260" t="s">
        <v>204</v>
      </c>
      <c r="L103" s="260" t="s">
        <v>75</v>
      </c>
      <c r="M103" s="260">
        <v>70</v>
      </c>
      <c r="N103" s="75">
        <v>9695.7000000000007</v>
      </c>
      <c r="O103" s="81" t="s">
        <v>3937</v>
      </c>
      <c r="P103" s="267">
        <v>26.67</v>
      </c>
      <c r="Q103" s="185"/>
      <c r="R103" s="185"/>
      <c r="S103" s="285"/>
    </row>
    <row r="104" spans="1:19" s="286" customFormat="1" ht="48.75" customHeight="1">
      <c r="A104" s="267">
        <v>22</v>
      </c>
      <c r="B104" s="82">
        <v>10</v>
      </c>
      <c r="C104" s="82">
        <v>4</v>
      </c>
      <c r="D104" s="82" t="s">
        <v>99</v>
      </c>
      <c r="E104" s="267" t="s">
        <v>3938</v>
      </c>
      <c r="F104" s="267" t="s">
        <v>3939</v>
      </c>
      <c r="G104" s="267" t="s">
        <v>3940</v>
      </c>
      <c r="H104" s="267" t="s">
        <v>3779</v>
      </c>
      <c r="I104" s="267" t="s">
        <v>3726</v>
      </c>
      <c r="J104" s="267" t="s">
        <v>3941</v>
      </c>
      <c r="K104" s="260" t="s">
        <v>204</v>
      </c>
      <c r="L104" s="260" t="s">
        <v>3845</v>
      </c>
      <c r="M104" s="260" t="s">
        <v>3942</v>
      </c>
      <c r="N104" s="75">
        <v>10458</v>
      </c>
      <c r="O104" s="81" t="s">
        <v>3943</v>
      </c>
      <c r="P104" s="267">
        <v>25</v>
      </c>
      <c r="Q104" s="185"/>
      <c r="R104" s="185"/>
      <c r="S104" s="285"/>
    </row>
    <row r="105" spans="1:19" s="3" customFormat="1" ht="48.75" customHeight="1">
      <c r="A105" s="576">
        <v>23</v>
      </c>
      <c r="B105" s="554">
        <v>12</v>
      </c>
      <c r="C105" s="554">
        <v>4</v>
      </c>
      <c r="D105" s="554" t="s">
        <v>58</v>
      </c>
      <c r="E105" s="576" t="s">
        <v>3944</v>
      </c>
      <c r="F105" s="576" t="s">
        <v>3945</v>
      </c>
      <c r="G105" s="576" t="s">
        <v>3946</v>
      </c>
      <c r="H105" s="576" t="s">
        <v>3947</v>
      </c>
      <c r="I105" s="576" t="s">
        <v>3948</v>
      </c>
      <c r="J105" s="632" t="s">
        <v>3949</v>
      </c>
      <c r="K105" s="494" t="s">
        <v>204</v>
      </c>
      <c r="L105" s="260" t="s">
        <v>120</v>
      </c>
      <c r="M105" s="260">
        <v>15</v>
      </c>
      <c r="N105" s="636">
        <v>31002.03</v>
      </c>
      <c r="O105" s="627" t="s">
        <v>3950</v>
      </c>
      <c r="P105" s="515">
        <v>25</v>
      </c>
      <c r="Q105" s="111"/>
      <c r="R105" s="111"/>
      <c r="S105" s="186"/>
    </row>
    <row r="106" spans="1:19" s="3" customFormat="1" ht="48" customHeight="1">
      <c r="A106" s="577"/>
      <c r="B106" s="555"/>
      <c r="C106" s="555"/>
      <c r="D106" s="555"/>
      <c r="E106" s="577"/>
      <c r="F106" s="577"/>
      <c r="G106" s="577"/>
      <c r="H106" s="577"/>
      <c r="I106" s="577"/>
      <c r="J106" s="635"/>
      <c r="K106" s="496"/>
      <c r="L106" s="260" t="s">
        <v>3719</v>
      </c>
      <c r="M106" s="260">
        <v>3</v>
      </c>
      <c r="N106" s="637"/>
      <c r="O106" s="628"/>
      <c r="P106" s="515"/>
      <c r="Q106" s="111"/>
      <c r="R106" s="111"/>
      <c r="S106" s="186"/>
    </row>
    <row r="107" spans="1:19" s="77" customFormat="1" ht="48.75" customHeight="1">
      <c r="A107" s="267">
        <v>24</v>
      </c>
      <c r="B107" s="82">
        <v>12</v>
      </c>
      <c r="C107" s="82">
        <v>5</v>
      </c>
      <c r="D107" s="82" t="s">
        <v>58</v>
      </c>
      <c r="E107" s="267" t="s">
        <v>3771</v>
      </c>
      <c r="F107" s="267" t="s">
        <v>3951</v>
      </c>
      <c r="G107" s="267" t="s">
        <v>3952</v>
      </c>
      <c r="H107" s="267" t="s">
        <v>2331</v>
      </c>
      <c r="I107" s="267" t="s">
        <v>3953</v>
      </c>
      <c r="J107" s="37" t="s">
        <v>3954</v>
      </c>
      <c r="K107" s="260" t="s">
        <v>204</v>
      </c>
      <c r="L107" s="260" t="s">
        <v>66</v>
      </c>
      <c r="M107" s="260">
        <v>50</v>
      </c>
      <c r="N107" s="75">
        <v>52734.6</v>
      </c>
      <c r="O107" s="81" t="s">
        <v>3776</v>
      </c>
      <c r="P107" s="267">
        <v>25</v>
      </c>
      <c r="Q107" s="185"/>
      <c r="R107" s="185"/>
      <c r="S107" s="285"/>
    </row>
    <row r="108" spans="1:19" s="286" customFormat="1" ht="171.75" customHeight="1">
      <c r="A108" s="267">
        <v>25</v>
      </c>
      <c r="B108" s="82">
        <v>13</v>
      </c>
      <c r="C108" s="82">
        <v>5</v>
      </c>
      <c r="D108" s="82" t="s">
        <v>58</v>
      </c>
      <c r="E108" s="267" t="s">
        <v>3801</v>
      </c>
      <c r="F108" s="267" t="s">
        <v>3955</v>
      </c>
      <c r="G108" s="267" t="s">
        <v>3956</v>
      </c>
      <c r="H108" s="267" t="s">
        <v>2587</v>
      </c>
      <c r="I108" s="267" t="s">
        <v>3804</v>
      </c>
      <c r="J108" s="267" t="s">
        <v>3957</v>
      </c>
      <c r="K108" s="260" t="s">
        <v>204</v>
      </c>
      <c r="L108" s="270" t="s">
        <v>458</v>
      </c>
      <c r="M108" s="260">
        <v>50</v>
      </c>
      <c r="N108" s="75">
        <v>27194</v>
      </c>
      <c r="O108" s="81" t="s">
        <v>3806</v>
      </c>
      <c r="P108" s="267">
        <v>25</v>
      </c>
      <c r="Q108" s="185"/>
      <c r="R108" s="185"/>
      <c r="S108" s="285"/>
    </row>
    <row r="109" spans="1:19" s="286" customFormat="1" ht="196.5" customHeight="1">
      <c r="A109" s="267">
        <v>26</v>
      </c>
      <c r="B109" s="82">
        <v>13</v>
      </c>
      <c r="C109" s="82">
        <v>5</v>
      </c>
      <c r="D109" s="82" t="s">
        <v>58</v>
      </c>
      <c r="E109" s="267" t="s">
        <v>3958</v>
      </c>
      <c r="F109" s="267" t="s">
        <v>3959</v>
      </c>
      <c r="G109" s="293" t="s">
        <v>3960</v>
      </c>
      <c r="H109" s="267" t="s">
        <v>3725</v>
      </c>
      <c r="I109" s="267" t="s">
        <v>3961</v>
      </c>
      <c r="J109" s="267" t="s">
        <v>3757</v>
      </c>
      <c r="K109" s="260" t="s">
        <v>204</v>
      </c>
      <c r="L109" s="260" t="s">
        <v>2627</v>
      </c>
      <c r="M109" s="260">
        <v>20</v>
      </c>
      <c r="N109" s="75">
        <v>6520</v>
      </c>
      <c r="O109" s="81" t="s">
        <v>3962</v>
      </c>
      <c r="P109" s="267">
        <v>24.33</v>
      </c>
      <c r="Q109" s="185"/>
      <c r="R109" s="185"/>
      <c r="S109" s="285"/>
    </row>
    <row r="110" spans="1:19" s="286" customFormat="1" ht="48.75" customHeight="1">
      <c r="A110" s="267">
        <v>27</v>
      </c>
      <c r="B110" s="82">
        <v>11</v>
      </c>
      <c r="C110" s="82">
        <v>5</v>
      </c>
      <c r="D110" s="82" t="s">
        <v>58</v>
      </c>
      <c r="E110" s="267" t="s">
        <v>3963</v>
      </c>
      <c r="F110" s="267" t="s">
        <v>3964</v>
      </c>
      <c r="G110" s="267" t="s">
        <v>3965</v>
      </c>
      <c r="H110" s="267" t="s">
        <v>3966</v>
      </c>
      <c r="I110" s="267" t="s">
        <v>3967</v>
      </c>
      <c r="J110" s="267" t="s">
        <v>3968</v>
      </c>
      <c r="K110" s="260" t="s">
        <v>204</v>
      </c>
      <c r="L110" s="260" t="s">
        <v>120</v>
      </c>
      <c r="M110" s="260">
        <v>20</v>
      </c>
      <c r="N110" s="75">
        <v>22446</v>
      </c>
      <c r="O110" s="81" t="s">
        <v>3969</v>
      </c>
      <c r="P110" s="267">
        <v>24</v>
      </c>
      <c r="Q110" s="185"/>
      <c r="R110" s="185"/>
      <c r="S110" s="285"/>
    </row>
    <row r="111" spans="1:19" s="286" customFormat="1" ht="48" customHeight="1">
      <c r="A111" s="267">
        <v>28</v>
      </c>
      <c r="B111" s="82">
        <v>12</v>
      </c>
      <c r="C111" s="82" t="s">
        <v>747</v>
      </c>
      <c r="D111" s="82" t="s">
        <v>134</v>
      </c>
      <c r="E111" s="267" t="s">
        <v>3970</v>
      </c>
      <c r="F111" s="267" t="s">
        <v>3971</v>
      </c>
      <c r="G111" s="267" t="s">
        <v>3972</v>
      </c>
      <c r="H111" s="267" t="s">
        <v>2587</v>
      </c>
      <c r="I111" s="267" t="s">
        <v>3973</v>
      </c>
      <c r="J111" s="267" t="s">
        <v>3974</v>
      </c>
      <c r="K111" s="260" t="s">
        <v>204</v>
      </c>
      <c r="L111" s="270" t="s">
        <v>458</v>
      </c>
      <c r="M111" s="260">
        <v>50</v>
      </c>
      <c r="N111" s="75">
        <v>13915</v>
      </c>
      <c r="O111" s="81" t="s">
        <v>3975</v>
      </c>
      <c r="P111" s="267">
        <v>24</v>
      </c>
      <c r="Q111" s="185"/>
      <c r="R111" s="185"/>
      <c r="S111" s="285"/>
    </row>
    <row r="112" spans="1:19" s="286" customFormat="1" ht="127.5">
      <c r="A112" s="267">
        <v>29</v>
      </c>
      <c r="B112" s="82">
        <v>12</v>
      </c>
      <c r="C112" s="82" t="s">
        <v>493</v>
      </c>
      <c r="D112" s="82" t="s">
        <v>1135</v>
      </c>
      <c r="E112" s="267" t="s">
        <v>3771</v>
      </c>
      <c r="F112" s="267" t="s">
        <v>3976</v>
      </c>
      <c r="G112" s="267" t="s">
        <v>3977</v>
      </c>
      <c r="H112" s="267" t="s">
        <v>3978</v>
      </c>
      <c r="I112" s="267" t="s">
        <v>3979</v>
      </c>
      <c r="J112" s="37" t="s">
        <v>3980</v>
      </c>
      <c r="K112" s="260" t="s">
        <v>204</v>
      </c>
      <c r="L112" s="260" t="s">
        <v>793</v>
      </c>
      <c r="M112" s="260">
        <v>2</v>
      </c>
      <c r="N112" s="75">
        <v>13490</v>
      </c>
      <c r="O112" s="81" t="s">
        <v>3776</v>
      </c>
      <c r="P112" s="267">
        <v>23.67</v>
      </c>
      <c r="Q112" s="185"/>
      <c r="R112" s="185"/>
      <c r="S112" s="285"/>
    </row>
    <row r="113" spans="1:19" s="296" customFormat="1" ht="96" customHeight="1">
      <c r="A113" s="267">
        <v>30</v>
      </c>
      <c r="B113" s="82">
        <v>12</v>
      </c>
      <c r="C113" s="82">
        <v>4</v>
      </c>
      <c r="D113" s="82" t="s">
        <v>50</v>
      </c>
      <c r="E113" s="37" t="s">
        <v>3981</v>
      </c>
      <c r="F113" s="37" t="s">
        <v>3982</v>
      </c>
      <c r="G113" s="37" t="s">
        <v>3983</v>
      </c>
      <c r="H113" s="37" t="s">
        <v>3779</v>
      </c>
      <c r="I113" s="37" t="s">
        <v>3726</v>
      </c>
      <c r="J113" s="37" t="s">
        <v>3984</v>
      </c>
      <c r="K113" s="260" t="s">
        <v>204</v>
      </c>
      <c r="L113" s="260" t="s">
        <v>3845</v>
      </c>
      <c r="M113" s="260">
        <v>200</v>
      </c>
      <c r="N113" s="294">
        <v>44893.05</v>
      </c>
      <c r="O113" s="295" t="s">
        <v>3985</v>
      </c>
      <c r="P113" s="37">
        <v>23.5</v>
      </c>
      <c r="Q113" s="284"/>
      <c r="R113" s="284"/>
      <c r="S113" s="285"/>
    </row>
    <row r="114" spans="1:19" s="286" customFormat="1" ht="48.75" customHeight="1">
      <c r="A114" s="576">
        <v>31</v>
      </c>
      <c r="B114" s="554">
        <v>13</v>
      </c>
      <c r="C114" s="554">
        <v>4</v>
      </c>
      <c r="D114" s="554" t="s">
        <v>99</v>
      </c>
      <c r="E114" s="576" t="s">
        <v>3986</v>
      </c>
      <c r="F114" s="576" t="s">
        <v>3987</v>
      </c>
      <c r="G114" s="576" t="s">
        <v>3988</v>
      </c>
      <c r="H114" s="576" t="s">
        <v>306</v>
      </c>
      <c r="I114" s="576" t="s">
        <v>3989</v>
      </c>
      <c r="J114" s="632" t="s">
        <v>3863</v>
      </c>
      <c r="K114" s="494" t="s">
        <v>204</v>
      </c>
      <c r="L114" s="260" t="s">
        <v>119</v>
      </c>
      <c r="M114" s="260">
        <v>7</v>
      </c>
      <c r="N114" s="625">
        <v>24091.06</v>
      </c>
      <c r="O114" s="627" t="s">
        <v>3753</v>
      </c>
      <c r="P114" s="578">
        <v>23.5</v>
      </c>
      <c r="Q114" s="185"/>
      <c r="R114" s="185"/>
      <c r="S114" s="285"/>
    </row>
    <row r="115" spans="1:19" s="286" customFormat="1" ht="48" customHeight="1">
      <c r="A115" s="577"/>
      <c r="B115" s="555"/>
      <c r="C115" s="555"/>
      <c r="D115" s="555"/>
      <c r="E115" s="577"/>
      <c r="F115" s="577"/>
      <c r="G115" s="577"/>
      <c r="H115" s="577"/>
      <c r="I115" s="577"/>
      <c r="J115" s="635"/>
      <c r="K115" s="496"/>
      <c r="L115" s="260" t="s">
        <v>120</v>
      </c>
      <c r="M115" s="260">
        <v>210</v>
      </c>
      <c r="N115" s="626"/>
      <c r="O115" s="628"/>
      <c r="P115" s="578"/>
      <c r="Q115" s="185"/>
      <c r="R115" s="185"/>
      <c r="S115" s="285"/>
    </row>
    <row r="116" spans="1:19" s="286" customFormat="1" ht="124.5" customHeight="1">
      <c r="A116" s="267">
        <v>32</v>
      </c>
      <c r="B116" s="82">
        <v>11</v>
      </c>
      <c r="C116" s="82" t="s">
        <v>88</v>
      </c>
      <c r="D116" s="82" t="s">
        <v>58</v>
      </c>
      <c r="E116" s="267" t="s">
        <v>3990</v>
      </c>
      <c r="F116" s="267" t="s">
        <v>3991</v>
      </c>
      <c r="G116" s="267" t="s">
        <v>3992</v>
      </c>
      <c r="H116" s="37" t="s">
        <v>2322</v>
      </c>
      <c r="I116" s="267" t="s">
        <v>3993</v>
      </c>
      <c r="J116" s="37" t="s">
        <v>3909</v>
      </c>
      <c r="K116" s="260" t="s">
        <v>204</v>
      </c>
      <c r="L116" s="260" t="s">
        <v>75</v>
      </c>
      <c r="M116" s="260">
        <v>50</v>
      </c>
      <c r="N116" s="75">
        <v>5251.5</v>
      </c>
      <c r="O116" s="81" t="s">
        <v>3994</v>
      </c>
      <c r="P116" s="267">
        <v>23.33</v>
      </c>
      <c r="Q116" s="185"/>
      <c r="R116" s="185"/>
      <c r="S116" s="285"/>
    </row>
    <row r="117" spans="1:19" s="286" customFormat="1" ht="85.5" customHeight="1">
      <c r="A117" s="267">
        <v>33</v>
      </c>
      <c r="B117" s="82">
        <v>12</v>
      </c>
      <c r="C117" s="82" t="s">
        <v>461</v>
      </c>
      <c r="D117" s="82" t="s">
        <v>430</v>
      </c>
      <c r="E117" s="267" t="s">
        <v>3884</v>
      </c>
      <c r="F117" s="267" t="s">
        <v>3995</v>
      </c>
      <c r="G117" s="267" t="s">
        <v>3996</v>
      </c>
      <c r="H117" s="267" t="s">
        <v>268</v>
      </c>
      <c r="I117" s="267" t="s">
        <v>3997</v>
      </c>
      <c r="J117" s="267" t="s">
        <v>3998</v>
      </c>
      <c r="K117" s="260" t="s">
        <v>204</v>
      </c>
      <c r="L117" s="260" t="s">
        <v>75</v>
      </c>
      <c r="M117" s="260">
        <v>60</v>
      </c>
      <c r="N117" s="75">
        <v>31538.1</v>
      </c>
      <c r="O117" s="81" t="s">
        <v>3700</v>
      </c>
      <c r="P117" s="267">
        <v>22.67</v>
      </c>
      <c r="Q117" s="185"/>
      <c r="R117" s="185"/>
      <c r="S117" s="285"/>
    </row>
    <row r="118" spans="1:19" s="77" customFormat="1" ht="48.75" customHeight="1">
      <c r="A118" s="267">
        <v>34</v>
      </c>
      <c r="B118" s="82">
        <v>13</v>
      </c>
      <c r="C118" s="82" t="s">
        <v>2629</v>
      </c>
      <c r="D118" s="82" t="s">
        <v>58</v>
      </c>
      <c r="E118" s="265" t="s">
        <v>3771</v>
      </c>
      <c r="F118" s="267" t="s">
        <v>3999</v>
      </c>
      <c r="G118" s="267" t="s">
        <v>4000</v>
      </c>
      <c r="H118" s="267" t="s">
        <v>3798</v>
      </c>
      <c r="I118" s="265" t="s">
        <v>4001</v>
      </c>
      <c r="J118" s="266" t="s">
        <v>4002</v>
      </c>
      <c r="K118" s="260" t="s">
        <v>204</v>
      </c>
      <c r="L118" s="260" t="s">
        <v>120</v>
      </c>
      <c r="M118" s="257">
        <v>10</v>
      </c>
      <c r="N118" s="268">
        <v>19214.2</v>
      </c>
      <c r="O118" s="288" t="s">
        <v>3776</v>
      </c>
      <c r="P118" s="267">
        <v>22.5</v>
      </c>
      <c r="Q118" s="185"/>
      <c r="R118" s="185"/>
      <c r="S118" s="285"/>
    </row>
    <row r="119" spans="1:19" s="77" customFormat="1" ht="48" customHeight="1">
      <c r="A119" s="576">
        <v>35</v>
      </c>
      <c r="B119" s="554">
        <v>10</v>
      </c>
      <c r="C119" s="554" t="s">
        <v>493</v>
      </c>
      <c r="D119" s="554" t="s">
        <v>1184</v>
      </c>
      <c r="E119" s="576" t="s">
        <v>4003</v>
      </c>
      <c r="F119" s="576" t="s">
        <v>4004</v>
      </c>
      <c r="G119" s="576" t="s">
        <v>4005</v>
      </c>
      <c r="H119" s="576" t="s">
        <v>4006</v>
      </c>
      <c r="I119" s="576" t="s">
        <v>4007</v>
      </c>
      <c r="J119" s="632" t="s">
        <v>4008</v>
      </c>
      <c r="K119" s="494" t="s">
        <v>204</v>
      </c>
      <c r="L119" s="260" t="s">
        <v>2429</v>
      </c>
      <c r="M119" s="260">
        <v>10</v>
      </c>
      <c r="N119" s="625">
        <v>20910</v>
      </c>
      <c r="O119" s="627" t="s">
        <v>3737</v>
      </c>
      <c r="P119" s="578">
        <v>22.5</v>
      </c>
      <c r="Q119" s="185"/>
      <c r="R119" s="185"/>
      <c r="S119" s="285"/>
    </row>
    <row r="120" spans="1:19" s="77" customFormat="1" ht="48.75" customHeight="1">
      <c r="A120" s="580"/>
      <c r="B120" s="557"/>
      <c r="C120" s="557"/>
      <c r="D120" s="557"/>
      <c r="E120" s="580"/>
      <c r="F120" s="580"/>
      <c r="G120" s="580"/>
      <c r="H120" s="580"/>
      <c r="I120" s="580"/>
      <c r="J120" s="633"/>
      <c r="K120" s="495"/>
      <c r="L120" s="260" t="s">
        <v>4009</v>
      </c>
      <c r="M120" s="258">
        <v>4</v>
      </c>
      <c r="N120" s="634"/>
      <c r="O120" s="631"/>
      <c r="P120" s="578"/>
      <c r="Q120" s="185"/>
      <c r="R120" s="185"/>
      <c r="S120" s="285"/>
    </row>
    <row r="121" spans="1:19" s="77" customFormat="1" ht="51">
      <c r="A121" s="577"/>
      <c r="B121" s="555"/>
      <c r="C121" s="555"/>
      <c r="D121" s="555"/>
      <c r="E121" s="577"/>
      <c r="F121" s="577"/>
      <c r="G121" s="577"/>
      <c r="H121" s="577"/>
      <c r="I121" s="577"/>
      <c r="J121" s="635"/>
      <c r="K121" s="496"/>
      <c r="L121" s="260" t="s">
        <v>2627</v>
      </c>
      <c r="M121" s="258">
        <v>1500</v>
      </c>
      <c r="N121" s="626"/>
      <c r="O121" s="628"/>
      <c r="P121" s="578"/>
      <c r="Q121" s="185"/>
      <c r="R121" s="185"/>
      <c r="S121" s="285"/>
    </row>
    <row r="122" spans="1:19" s="286" customFormat="1" ht="51">
      <c r="A122" s="576">
        <v>36</v>
      </c>
      <c r="B122" s="554">
        <v>10</v>
      </c>
      <c r="C122" s="554" t="s">
        <v>126</v>
      </c>
      <c r="D122" s="554" t="s">
        <v>4010</v>
      </c>
      <c r="E122" s="576" t="s">
        <v>4011</v>
      </c>
      <c r="F122" s="576" t="s">
        <v>4012</v>
      </c>
      <c r="G122" s="576" t="s">
        <v>4013</v>
      </c>
      <c r="H122" s="576" t="s">
        <v>4014</v>
      </c>
      <c r="I122" s="576" t="s">
        <v>4015</v>
      </c>
      <c r="J122" s="576" t="s">
        <v>4016</v>
      </c>
      <c r="K122" s="494" t="s">
        <v>204</v>
      </c>
      <c r="L122" s="260" t="s">
        <v>2627</v>
      </c>
      <c r="M122" s="258">
        <v>5000</v>
      </c>
      <c r="N122" s="625" t="s">
        <v>4017</v>
      </c>
      <c r="O122" s="627" t="s">
        <v>4018</v>
      </c>
      <c r="P122" s="638">
        <v>22</v>
      </c>
      <c r="Q122" s="291"/>
      <c r="R122" s="291"/>
      <c r="S122" s="292"/>
    </row>
    <row r="123" spans="1:19" s="286" customFormat="1" ht="48" customHeight="1">
      <c r="A123" s="577"/>
      <c r="B123" s="555"/>
      <c r="C123" s="555"/>
      <c r="D123" s="555"/>
      <c r="E123" s="577"/>
      <c r="F123" s="577"/>
      <c r="G123" s="577"/>
      <c r="H123" s="577"/>
      <c r="I123" s="577"/>
      <c r="J123" s="577"/>
      <c r="K123" s="496"/>
      <c r="L123" s="260" t="s">
        <v>38</v>
      </c>
      <c r="M123" s="258">
        <v>70</v>
      </c>
      <c r="N123" s="626"/>
      <c r="O123" s="628"/>
      <c r="P123" s="638"/>
      <c r="Q123" s="291"/>
      <c r="R123" s="291"/>
      <c r="S123" s="292"/>
    </row>
    <row r="124" spans="1:19" s="286" customFormat="1" ht="63" customHeight="1">
      <c r="A124" s="267">
        <v>37</v>
      </c>
      <c r="B124" s="82">
        <v>10</v>
      </c>
      <c r="C124" s="82">
        <v>5</v>
      </c>
      <c r="D124" s="82" t="s">
        <v>31</v>
      </c>
      <c r="E124" s="267" t="s">
        <v>3986</v>
      </c>
      <c r="F124" s="267" t="s">
        <v>4019</v>
      </c>
      <c r="G124" s="267" t="s">
        <v>4020</v>
      </c>
      <c r="H124" s="267" t="s">
        <v>4014</v>
      </c>
      <c r="I124" s="267" t="s">
        <v>4021</v>
      </c>
      <c r="J124" s="37" t="s">
        <v>3893</v>
      </c>
      <c r="K124" s="260" t="s">
        <v>204</v>
      </c>
      <c r="L124" s="260" t="s">
        <v>38</v>
      </c>
      <c r="M124" s="260">
        <v>30</v>
      </c>
      <c r="N124" s="75">
        <v>45716.4</v>
      </c>
      <c r="O124" s="81" t="s">
        <v>3753</v>
      </c>
      <c r="P124" s="267">
        <v>22</v>
      </c>
      <c r="Q124" s="185"/>
      <c r="R124" s="185"/>
      <c r="S124" s="285"/>
    </row>
    <row r="125" spans="1:19" s="286" customFormat="1" ht="122.25" customHeight="1">
      <c r="A125" s="267">
        <v>39</v>
      </c>
      <c r="B125" s="82">
        <v>12</v>
      </c>
      <c r="C125" s="82" t="s">
        <v>107</v>
      </c>
      <c r="D125" s="82" t="s">
        <v>430</v>
      </c>
      <c r="E125" s="267" t="s">
        <v>3884</v>
      </c>
      <c r="F125" s="267" t="s">
        <v>4022</v>
      </c>
      <c r="G125" s="267" t="s">
        <v>3886</v>
      </c>
      <c r="H125" s="267" t="s">
        <v>2587</v>
      </c>
      <c r="I125" s="267" t="s">
        <v>4023</v>
      </c>
      <c r="J125" s="267" t="s">
        <v>4024</v>
      </c>
      <c r="K125" s="260" t="s">
        <v>204</v>
      </c>
      <c r="L125" s="260" t="s">
        <v>458</v>
      </c>
      <c r="M125" s="260">
        <v>40</v>
      </c>
      <c r="N125" s="75">
        <v>52599.18</v>
      </c>
      <c r="O125" s="463" t="s">
        <v>3700</v>
      </c>
      <c r="P125" s="463">
        <v>22</v>
      </c>
      <c r="Q125" s="185"/>
      <c r="R125" s="185"/>
      <c r="S125" s="285"/>
    </row>
    <row r="126" spans="1:19">
      <c r="O126" s="62"/>
      <c r="P126" s="62"/>
    </row>
    <row r="127" spans="1:19">
      <c r="O127" s="62"/>
      <c r="P127" s="62"/>
    </row>
    <row r="128" spans="1:19">
      <c r="O128" s="62"/>
      <c r="P128" s="62"/>
    </row>
    <row r="129" spans="15:16">
      <c r="O129" s="62"/>
      <c r="P129" s="62"/>
    </row>
    <row r="130" spans="15:16">
      <c r="O130" s="62"/>
      <c r="P130" s="62"/>
    </row>
    <row r="131" spans="15:16">
      <c r="O131" s="62"/>
      <c r="P131" s="62"/>
    </row>
    <row r="132" spans="15:16">
      <c r="O132" s="62"/>
      <c r="P132" s="62"/>
    </row>
    <row r="133" spans="15:16">
      <c r="O133" s="62"/>
      <c r="P133" s="62"/>
    </row>
    <row r="134" spans="15:16">
      <c r="O134" s="62"/>
      <c r="P134" s="62"/>
    </row>
    <row r="135" spans="15:16">
      <c r="O135" s="62"/>
      <c r="P135" s="62"/>
    </row>
    <row r="136" spans="15:16">
      <c r="O136" s="62"/>
      <c r="P136" s="62"/>
    </row>
    <row r="137" spans="15:16">
      <c r="O137" s="62"/>
      <c r="P137" s="62"/>
    </row>
    <row r="138" spans="15:16">
      <c r="O138" s="62"/>
      <c r="P138" s="62"/>
    </row>
    <row r="139" spans="15:16">
      <c r="O139" s="62"/>
      <c r="P139" s="62"/>
    </row>
    <row r="140" spans="15:16">
      <c r="O140" s="62"/>
      <c r="P140" s="62"/>
    </row>
    <row r="141" spans="15:16">
      <c r="O141" s="62"/>
      <c r="P141" s="62"/>
    </row>
    <row r="142" spans="15:16">
      <c r="O142" s="62"/>
      <c r="P142" s="62"/>
    </row>
    <row r="143" spans="15:16">
      <c r="O143" s="62"/>
      <c r="P143" s="62"/>
    </row>
    <row r="144" spans="15:16">
      <c r="O144" s="62"/>
      <c r="P144" s="62"/>
    </row>
    <row r="145" spans="15:16">
      <c r="O145" s="62"/>
      <c r="P145" s="62"/>
    </row>
    <row r="146" spans="15:16">
      <c r="O146" s="62"/>
      <c r="P146" s="62"/>
    </row>
    <row r="147" spans="15:16">
      <c r="O147" s="62"/>
      <c r="P147" s="62"/>
    </row>
    <row r="148" spans="15:16">
      <c r="O148" s="62"/>
      <c r="P148" s="62"/>
    </row>
    <row r="149" spans="15:16">
      <c r="O149" s="62"/>
      <c r="P149" s="62"/>
    </row>
    <row r="150" spans="15:16">
      <c r="O150" s="62"/>
      <c r="P150" s="62"/>
    </row>
    <row r="151" spans="15:16">
      <c r="O151" s="62"/>
      <c r="P151" s="62"/>
    </row>
    <row r="152" spans="15:16">
      <c r="O152" s="62"/>
      <c r="P152" s="62"/>
    </row>
    <row r="153" spans="15:16">
      <c r="O153" s="62"/>
      <c r="P153" s="62"/>
    </row>
    <row r="154" spans="15:16">
      <c r="O154" s="62"/>
      <c r="P154" s="62"/>
    </row>
    <row r="155" spans="15:16">
      <c r="O155" s="62"/>
      <c r="P155" s="62"/>
    </row>
    <row r="156" spans="15:16">
      <c r="O156" s="62"/>
      <c r="P156" s="62"/>
    </row>
    <row r="157" spans="15:16">
      <c r="O157" s="62"/>
      <c r="P157" s="62"/>
    </row>
    <row r="158" spans="15:16">
      <c r="O158" s="62"/>
      <c r="P158" s="62"/>
    </row>
    <row r="159" spans="15:16">
      <c r="O159" s="62"/>
      <c r="P159" s="62"/>
    </row>
    <row r="160" spans="15:16">
      <c r="O160" s="62"/>
      <c r="P160" s="62"/>
    </row>
    <row r="161" spans="15:16">
      <c r="O161" s="62"/>
      <c r="P161" s="62"/>
    </row>
    <row r="162" spans="15:16">
      <c r="O162" s="62"/>
      <c r="P162" s="62"/>
    </row>
    <row r="163" spans="15:16">
      <c r="O163" s="62"/>
      <c r="P163" s="62"/>
    </row>
    <row r="164" spans="15:16">
      <c r="O164" s="62"/>
      <c r="P164" s="62"/>
    </row>
    <row r="165" spans="15:16">
      <c r="O165" s="62"/>
      <c r="P165" s="62"/>
    </row>
    <row r="166" spans="15:16">
      <c r="O166" s="62"/>
      <c r="P166" s="62"/>
    </row>
    <row r="167" spans="15:16">
      <c r="O167" s="62"/>
      <c r="P167" s="62"/>
    </row>
    <row r="168" spans="15:16">
      <c r="O168" s="62"/>
      <c r="P168" s="62"/>
    </row>
    <row r="169" spans="15:16">
      <c r="O169" s="62"/>
      <c r="P169" s="62"/>
    </row>
    <row r="170" spans="15:16">
      <c r="O170" s="62"/>
      <c r="P170" s="62"/>
    </row>
    <row r="171" spans="15:16">
      <c r="O171" s="62"/>
      <c r="P171" s="62"/>
    </row>
    <row r="172" spans="15:16">
      <c r="O172" s="62"/>
      <c r="P172" s="62"/>
    </row>
    <row r="173" spans="15:16">
      <c r="O173" s="62"/>
      <c r="P173" s="62"/>
    </row>
    <row r="174" spans="15:16">
      <c r="O174" s="62"/>
      <c r="P174" s="62"/>
    </row>
    <row r="175" spans="15:16">
      <c r="O175" s="62"/>
      <c r="P175" s="62"/>
    </row>
    <row r="176" spans="15:16">
      <c r="O176" s="62"/>
      <c r="P176" s="62"/>
    </row>
    <row r="177" spans="15:16">
      <c r="O177" s="62"/>
      <c r="P177" s="62"/>
    </row>
    <row r="178" spans="15:16">
      <c r="O178" s="62"/>
      <c r="P178" s="62"/>
    </row>
    <row r="179" spans="15:16">
      <c r="O179" s="62"/>
      <c r="P179" s="62"/>
    </row>
    <row r="180" spans="15:16">
      <c r="O180" s="62"/>
      <c r="P180" s="62"/>
    </row>
    <row r="181" spans="15:16">
      <c r="O181" s="62"/>
      <c r="P181" s="62"/>
    </row>
    <row r="182" spans="15:16">
      <c r="O182" s="62"/>
      <c r="P182" s="62"/>
    </row>
    <row r="183" spans="15:16">
      <c r="O183" s="62"/>
      <c r="P183" s="62"/>
    </row>
    <row r="184" spans="15:16">
      <c r="O184" s="62"/>
      <c r="P184" s="62"/>
    </row>
    <row r="185" spans="15:16">
      <c r="O185" s="62"/>
      <c r="P185" s="62"/>
    </row>
    <row r="186" spans="15:16">
      <c r="O186" s="62"/>
      <c r="P186" s="62"/>
    </row>
    <row r="187" spans="15:16">
      <c r="O187" s="62"/>
      <c r="P187" s="62"/>
    </row>
    <row r="188" spans="15:16">
      <c r="O188" s="62"/>
      <c r="P188" s="62"/>
    </row>
    <row r="189" spans="15:16">
      <c r="O189" s="62"/>
      <c r="P189" s="62"/>
    </row>
    <row r="190" spans="15:16">
      <c r="O190" s="62"/>
      <c r="P190" s="62"/>
    </row>
    <row r="191" spans="15:16">
      <c r="O191" s="62"/>
      <c r="P191" s="62"/>
    </row>
    <row r="192" spans="15:16">
      <c r="O192" s="62"/>
      <c r="P192" s="62"/>
    </row>
    <row r="193" spans="15:16">
      <c r="O193" s="62"/>
      <c r="P193" s="62"/>
    </row>
    <row r="194" spans="15:16">
      <c r="O194" s="62"/>
      <c r="P194" s="62"/>
    </row>
    <row r="195" spans="15:16">
      <c r="O195" s="62"/>
      <c r="P195" s="62"/>
    </row>
    <row r="196" spans="15:16">
      <c r="O196" s="62"/>
      <c r="P196" s="62"/>
    </row>
    <row r="197" spans="15:16">
      <c r="O197" s="62"/>
      <c r="P197" s="62"/>
    </row>
    <row r="198" spans="15:16">
      <c r="O198" s="62"/>
      <c r="P198" s="62"/>
    </row>
    <row r="199" spans="15:16">
      <c r="O199" s="62"/>
      <c r="P199" s="62"/>
    </row>
    <row r="200" spans="15:16">
      <c r="O200" s="62"/>
      <c r="P200" s="62"/>
    </row>
    <row r="201" spans="15:16">
      <c r="O201" s="62"/>
      <c r="P201" s="62"/>
    </row>
    <row r="202" spans="15:16">
      <c r="O202" s="62"/>
      <c r="P202" s="62"/>
    </row>
    <row r="203" spans="15:16">
      <c r="O203" s="62"/>
      <c r="P203" s="62"/>
    </row>
    <row r="204" spans="15:16">
      <c r="O204" s="62"/>
      <c r="P204" s="62"/>
    </row>
    <row r="205" spans="15:16">
      <c r="O205" s="62"/>
      <c r="P205" s="62"/>
    </row>
    <row r="206" spans="15:16">
      <c r="O206" s="62"/>
      <c r="P206" s="62"/>
    </row>
    <row r="207" spans="15:16">
      <c r="O207" s="62"/>
      <c r="P207" s="62"/>
    </row>
    <row r="208" spans="15:16">
      <c r="O208" s="62"/>
      <c r="P208" s="62"/>
    </row>
    <row r="209" spans="15:16">
      <c r="O209" s="62"/>
      <c r="P209" s="62"/>
    </row>
    <row r="210" spans="15:16">
      <c r="O210" s="62"/>
      <c r="P210" s="62"/>
    </row>
    <row r="211" spans="15:16">
      <c r="O211" s="62"/>
      <c r="P211" s="62"/>
    </row>
    <row r="212" spans="15:16">
      <c r="O212" s="62"/>
      <c r="P212" s="62"/>
    </row>
    <row r="213" spans="15:16">
      <c r="O213" s="62"/>
      <c r="P213" s="62"/>
    </row>
    <row r="214" spans="15:16">
      <c r="O214" s="62"/>
      <c r="P214" s="62"/>
    </row>
    <row r="215" spans="15:16">
      <c r="O215" s="62"/>
      <c r="P215" s="62"/>
    </row>
    <row r="216" spans="15:16">
      <c r="O216" s="62"/>
      <c r="P216" s="62"/>
    </row>
    <row r="217" spans="15:16">
      <c r="O217" s="62"/>
      <c r="P217" s="62"/>
    </row>
    <row r="218" spans="15:16">
      <c r="O218" s="62"/>
      <c r="P218" s="62"/>
    </row>
    <row r="219" spans="15:16">
      <c r="O219" s="62"/>
      <c r="P219" s="62"/>
    </row>
    <row r="220" spans="15:16">
      <c r="O220" s="62"/>
      <c r="P220" s="62"/>
    </row>
    <row r="221" spans="15:16">
      <c r="O221" s="62"/>
      <c r="P221" s="62"/>
    </row>
    <row r="222" spans="15:16">
      <c r="O222" s="62"/>
      <c r="P222" s="62"/>
    </row>
    <row r="223" spans="15:16">
      <c r="O223" s="62"/>
      <c r="P223" s="62"/>
    </row>
    <row r="224" spans="15:16">
      <c r="O224" s="62"/>
      <c r="P224" s="62"/>
    </row>
    <row r="225" spans="15:16">
      <c r="O225" s="62"/>
      <c r="P225" s="62"/>
    </row>
    <row r="226" spans="15:16">
      <c r="O226" s="62"/>
      <c r="P226" s="62"/>
    </row>
    <row r="227" spans="15:16">
      <c r="O227" s="62"/>
      <c r="P227" s="62"/>
    </row>
    <row r="228" spans="15:16">
      <c r="O228" s="62"/>
      <c r="P228" s="62"/>
    </row>
    <row r="229" spans="15:16">
      <c r="O229" s="62"/>
      <c r="P229" s="62"/>
    </row>
    <row r="230" spans="15:16">
      <c r="O230" s="62"/>
      <c r="P230" s="62"/>
    </row>
    <row r="231" spans="15:16">
      <c r="O231" s="62"/>
      <c r="P231" s="62"/>
    </row>
    <row r="232" spans="15:16">
      <c r="O232" s="62"/>
      <c r="P232" s="62"/>
    </row>
    <row r="233" spans="15:16">
      <c r="O233" s="62"/>
      <c r="P233" s="62"/>
    </row>
    <row r="234" spans="15:16">
      <c r="O234" s="62"/>
      <c r="P234" s="62"/>
    </row>
    <row r="235" spans="15:16">
      <c r="O235" s="62"/>
      <c r="P235" s="62"/>
    </row>
    <row r="236" spans="15:16">
      <c r="O236" s="62"/>
      <c r="P236" s="62"/>
    </row>
    <row r="237" spans="15:16">
      <c r="O237" s="62"/>
      <c r="P237" s="62"/>
    </row>
    <row r="238" spans="15:16">
      <c r="O238" s="62"/>
      <c r="P238" s="62"/>
    </row>
    <row r="239" spans="15:16">
      <c r="O239" s="62"/>
      <c r="P239" s="62"/>
    </row>
    <row r="240" spans="15:16">
      <c r="O240" s="62"/>
      <c r="P240" s="62"/>
    </row>
    <row r="241" spans="15:16">
      <c r="O241" s="62"/>
      <c r="P241" s="62"/>
    </row>
    <row r="242" spans="15:16">
      <c r="O242" s="62"/>
      <c r="P242" s="62"/>
    </row>
    <row r="243" spans="15:16">
      <c r="O243" s="62"/>
      <c r="P243" s="62"/>
    </row>
    <row r="244" spans="15:16">
      <c r="O244" s="62"/>
      <c r="P244" s="62"/>
    </row>
    <row r="245" spans="15:16">
      <c r="O245" s="62"/>
      <c r="P245" s="62"/>
    </row>
    <row r="246" spans="15:16">
      <c r="O246" s="62"/>
      <c r="P246" s="62"/>
    </row>
    <row r="247" spans="15:16">
      <c r="O247" s="62"/>
      <c r="P247" s="62"/>
    </row>
    <row r="248" spans="15:16">
      <c r="O248" s="62"/>
      <c r="P248" s="62"/>
    </row>
    <row r="249" spans="15:16">
      <c r="O249" s="62"/>
      <c r="P249" s="62"/>
    </row>
    <row r="250" spans="15:16">
      <c r="O250" s="62"/>
      <c r="P250" s="62"/>
    </row>
    <row r="251" spans="15:16">
      <c r="O251" s="62"/>
      <c r="P251" s="62"/>
    </row>
    <row r="252" spans="15:16">
      <c r="O252" s="62"/>
      <c r="P252" s="62"/>
    </row>
    <row r="253" spans="15:16">
      <c r="O253" s="62"/>
      <c r="P253" s="62"/>
    </row>
    <row r="254" spans="15:16">
      <c r="O254" s="62"/>
      <c r="P254" s="62"/>
    </row>
    <row r="255" spans="15:16">
      <c r="O255" s="62"/>
      <c r="P255" s="62"/>
    </row>
    <row r="256" spans="15:16">
      <c r="O256" s="62"/>
      <c r="P256" s="62"/>
    </row>
    <row r="257" spans="15:16">
      <c r="O257" s="62"/>
      <c r="P257" s="62"/>
    </row>
    <row r="258" spans="15:16">
      <c r="O258" s="62"/>
      <c r="P258" s="62"/>
    </row>
    <row r="259" spans="15:16">
      <c r="O259" s="62"/>
      <c r="P259" s="62"/>
    </row>
    <row r="260" spans="15:16">
      <c r="O260" s="62"/>
      <c r="P260" s="62"/>
    </row>
    <row r="261" spans="15:16">
      <c r="O261" s="62"/>
      <c r="P261" s="62"/>
    </row>
    <row r="262" spans="15:16">
      <c r="O262" s="62"/>
      <c r="P262" s="62"/>
    </row>
    <row r="263" spans="15:16">
      <c r="O263" s="62"/>
      <c r="P263" s="62"/>
    </row>
    <row r="264" spans="15:16">
      <c r="O264" s="62"/>
      <c r="P264" s="62"/>
    </row>
    <row r="265" spans="15:16">
      <c r="O265" s="62"/>
      <c r="P265" s="62"/>
    </row>
    <row r="266" spans="15:16">
      <c r="O266" s="62"/>
      <c r="P266" s="62"/>
    </row>
    <row r="267" spans="15:16">
      <c r="O267" s="62"/>
      <c r="P267" s="62"/>
    </row>
    <row r="268" spans="15:16">
      <c r="O268" s="62"/>
      <c r="P268" s="62"/>
    </row>
    <row r="269" spans="15:16">
      <c r="O269" s="62"/>
      <c r="P269" s="62"/>
    </row>
    <row r="270" spans="15:16">
      <c r="O270" s="62"/>
      <c r="P270" s="62"/>
    </row>
    <row r="271" spans="15:16">
      <c r="O271" s="62"/>
      <c r="P271" s="62"/>
    </row>
    <row r="272" spans="15:16">
      <c r="O272" s="62"/>
      <c r="P272" s="62"/>
    </row>
    <row r="273" spans="15:16">
      <c r="O273" s="62"/>
      <c r="P273" s="62"/>
    </row>
    <row r="274" spans="15:16">
      <c r="O274" s="62"/>
      <c r="P274" s="62"/>
    </row>
    <row r="275" spans="15:16">
      <c r="O275" s="62"/>
      <c r="P275" s="62"/>
    </row>
    <row r="276" spans="15:16">
      <c r="O276" s="62"/>
      <c r="P276" s="62"/>
    </row>
    <row r="277" spans="15:16">
      <c r="O277" s="62"/>
      <c r="P277" s="62"/>
    </row>
    <row r="278" spans="15:16">
      <c r="O278" s="62"/>
      <c r="P278" s="62"/>
    </row>
    <row r="279" spans="15:16">
      <c r="O279" s="62"/>
      <c r="P279" s="62"/>
    </row>
    <row r="280" spans="15:16">
      <c r="O280" s="62"/>
      <c r="P280" s="62"/>
    </row>
    <row r="281" spans="15:16">
      <c r="O281" s="62"/>
      <c r="P281" s="62"/>
    </row>
    <row r="282" spans="15:16">
      <c r="O282" s="62"/>
      <c r="P282" s="62"/>
    </row>
    <row r="283" spans="15:16">
      <c r="O283" s="62"/>
      <c r="P283" s="62"/>
    </row>
    <row r="284" spans="15:16">
      <c r="O284" s="62"/>
      <c r="P284" s="62"/>
    </row>
    <row r="285" spans="15:16">
      <c r="O285" s="62"/>
      <c r="P285" s="62"/>
    </row>
    <row r="286" spans="15:16">
      <c r="O286" s="62"/>
      <c r="P286" s="62"/>
    </row>
    <row r="287" spans="15:16">
      <c r="O287" s="62"/>
      <c r="P287" s="62"/>
    </row>
    <row r="288" spans="15:16">
      <c r="O288" s="62"/>
      <c r="P288" s="62"/>
    </row>
    <row r="289" spans="15:16">
      <c r="O289" s="62"/>
      <c r="P289" s="62"/>
    </row>
    <row r="290" spans="15:16">
      <c r="O290" s="62"/>
      <c r="P290" s="62"/>
    </row>
    <row r="291" spans="15:16">
      <c r="O291" s="62"/>
      <c r="P291" s="62"/>
    </row>
    <row r="292" spans="15:16">
      <c r="O292" s="62"/>
      <c r="P292" s="62"/>
    </row>
    <row r="293" spans="15:16">
      <c r="O293" s="62"/>
      <c r="P293" s="62"/>
    </row>
    <row r="294" spans="15:16">
      <c r="O294" s="62"/>
      <c r="P294" s="62"/>
    </row>
    <row r="295" spans="15:16">
      <c r="O295" s="62"/>
      <c r="P295" s="62"/>
    </row>
    <row r="296" spans="15:16">
      <c r="O296" s="62"/>
      <c r="P296" s="62"/>
    </row>
    <row r="297" spans="15:16">
      <c r="O297" s="62"/>
      <c r="P297" s="62"/>
    </row>
    <row r="298" spans="15:16">
      <c r="O298" s="62"/>
      <c r="P298" s="62"/>
    </row>
    <row r="299" spans="15:16">
      <c r="O299" s="62"/>
      <c r="P299" s="62"/>
    </row>
    <row r="300" spans="15:16">
      <c r="O300" s="62"/>
      <c r="P300" s="62"/>
    </row>
    <row r="301" spans="15:16">
      <c r="O301" s="62"/>
      <c r="P301" s="62"/>
    </row>
    <row r="302" spans="15:16">
      <c r="O302" s="62"/>
      <c r="P302" s="62"/>
    </row>
    <row r="303" spans="15:16">
      <c r="O303" s="62"/>
      <c r="P303" s="62"/>
    </row>
    <row r="304" spans="15:16">
      <c r="O304" s="62"/>
      <c r="P304" s="62"/>
    </row>
    <row r="305" spans="15:16">
      <c r="O305" s="62"/>
      <c r="P305" s="62"/>
    </row>
    <row r="306" spans="15:16">
      <c r="O306" s="62"/>
      <c r="P306" s="62"/>
    </row>
    <row r="307" spans="15:16">
      <c r="O307" s="62"/>
      <c r="P307" s="62"/>
    </row>
    <row r="308" spans="15:16">
      <c r="O308" s="62"/>
      <c r="P308" s="62"/>
    </row>
    <row r="309" spans="15:16">
      <c r="O309" s="62"/>
      <c r="P309" s="62"/>
    </row>
    <row r="310" spans="15:16">
      <c r="O310" s="62"/>
      <c r="P310" s="62"/>
    </row>
    <row r="311" spans="15:16">
      <c r="O311" s="62"/>
      <c r="P311" s="62"/>
    </row>
    <row r="312" spans="15:16">
      <c r="O312" s="62"/>
      <c r="P312" s="62"/>
    </row>
    <row r="313" spans="15:16">
      <c r="O313" s="62"/>
      <c r="P313" s="62"/>
    </row>
    <row r="314" spans="15:16">
      <c r="O314" s="62"/>
      <c r="P314" s="62"/>
    </row>
    <row r="315" spans="15:16">
      <c r="O315" s="62"/>
      <c r="P315" s="62"/>
    </row>
    <row r="316" spans="15:16">
      <c r="O316" s="62"/>
      <c r="P316" s="62"/>
    </row>
    <row r="317" spans="15:16">
      <c r="O317" s="62"/>
      <c r="P317" s="62"/>
    </row>
    <row r="318" spans="15:16">
      <c r="O318" s="62"/>
      <c r="P318" s="62"/>
    </row>
    <row r="319" spans="15:16">
      <c r="O319" s="62"/>
      <c r="P319" s="62"/>
    </row>
    <row r="320" spans="15:16">
      <c r="O320" s="62"/>
      <c r="P320" s="62"/>
    </row>
    <row r="321" spans="15:16">
      <c r="O321" s="62"/>
      <c r="P321" s="62"/>
    </row>
    <row r="322" spans="15:16">
      <c r="O322" s="62"/>
      <c r="P322" s="62"/>
    </row>
    <row r="323" spans="15:16">
      <c r="O323" s="62"/>
      <c r="P323" s="62"/>
    </row>
    <row r="324" spans="15:16">
      <c r="O324" s="62"/>
      <c r="P324" s="62"/>
    </row>
    <row r="325" spans="15:16">
      <c r="O325" s="62"/>
      <c r="P325" s="62"/>
    </row>
    <row r="326" spans="15:16">
      <c r="O326" s="62"/>
      <c r="P326" s="62"/>
    </row>
    <row r="327" spans="15:16">
      <c r="O327" s="62"/>
      <c r="P327" s="62"/>
    </row>
    <row r="328" spans="15:16">
      <c r="O328" s="62"/>
      <c r="P328" s="62"/>
    </row>
    <row r="329" spans="15:16">
      <c r="O329" s="62"/>
      <c r="P329" s="62"/>
    </row>
    <row r="330" spans="15:16">
      <c r="O330" s="62"/>
      <c r="P330" s="62"/>
    </row>
    <row r="331" spans="15:16">
      <c r="O331" s="62"/>
      <c r="P331" s="62"/>
    </row>
    <row r="332" spans="15:16">
      <c r="O332" s="62"/>
      <c r="P332" s="62"/>
    </row>
    <row r="333" spans="15:16">
      <c r="O333" s="62"/>
      <c r="P333" s="62"/>
    </row>
    <row r="334" spans="15:16">
      <c r="O334" s="62"/>
      <c r="P334" s="62"/>
    </row>
    <row r="335" spans="15:16">
      <c r="O335" s="62"/>
      <c r="P335" s="62"/>
    </row>
    <row r="336" spans="15:16">
      <c r="O336" s="62"/>
      <c r="P336" s="62"/>
    </row>
    <row r="337" spans="15:16">
      <c r="O337" s="62"/>
      <c r="P337" s="62"/>
    </row>
    <row r="338" spans="15:16">
      <c r="O338" s="62"/>
      <c r="P338" s="62"/>
    </row>
    <row r="339" spans="15:16">
      <c r="O339" s="62"/>
      <c r="P339" s="62"/>
    </row>
    <row r="340" spans="15:16">
      <c r="O340" s="62"/>
      <c r="P340" s="62"/>
    </row>
    <row r="341" spans="15:16">
      <c r="O341" s="62"/>
      <c r="P341" s="62"/>
    </row>
    <row r="342" spans="15:16">
      <c r="O342" s="62"/>
      <c r="P342" s="62"/>
    </row>
    <row r="343" spans="15:16">
      <c r="O343" s="62"/>
      <c r="P343" s="62"/>
    </row>
    <row r="344" spans="15:16">
      <c r="O344" s="62"/>
      <c r="P344" s="62"/>
    </row>
    <row r="345" spans="15:16">
      <c r="O345" s="62"/>
      <c r="P345" s="62"/>
    </row>
    <row r="346" spans="15:16">
      <c r="O346" s="62"/>
      <c r="P346" s="62"/>
    </row>
    <row r="347" spans="15:16">
      <c r="O347" s="62"/>
      <c r="P347" s="62"/>
    </row>
    <row r="348" spans="15:16">
      <c r="O348" s="62"/>
      <c r="P348" s="62"/>
    </row>
    <row r="349" spans="15:16">
      <c r="O349" s="62"/>
      <c r="P349" s="62"/>
    </row>
    <row r="350" spans="15:16">
      <c r="O350" s="62"/>
      <c r="P350" s="62"/>
    </row>
    <row r="351" spans="15:16">
      <c r="O351" s="62"/>
      <c r="P351" s="62"/>
    </row>
    <row r="352" spans="15:16">
      <c r="O352" s="62"/>
      <c r="P352" s="62"/>
    </row>
    <row r="353" spans="15:16">
      <c r="O353" s="62"/>
      <c r="P353" s="62"/>
    </row>
    <row r="354" spans="15:16">
      <c r="O354" s="62"/>
      <c r="P354" s="62"/>
    </row>
    <row r="355" spans="15:16">
      <c r="O355" s="62"/>
      <c r="P355" s="62"/>
    </row>
    <row r="356" spans="15:16">
      <c r="O356" s="62"/>
      <c r="P356" s="62"/>
    </row>
    <row r="357" spans="15:16">
      <c r="O357" s="62"/>
      <c r="P357" s="62"/>
    </row>
    <row r="358" spans="15:16">
      <c r="O358" s="62"/>
      <c r="P358" s="62"/>
    </row>
    <row r="359" spans="15:16">
      <c r="O359" s="62"/>
      <c r="P359" s="62"/>
    </row>
    <row r="360" spans="15:16">
      <c r="O360" s="62"/>
      <c r="P360" s="62"/>
    </row>
    <row r="361" spans="15:16">
      <c r="O361" s="62"/>
      <c r="P361" s="62"/>
    </row>
    <row r="362" spans="15:16">
      <c r="O362" s="62"/>
      <c r="P362" s="62"/>
    </row>
    <row r="363" spans="15:16">
      <c r="O363" s="62"/>
      <c r="P363" s="62"/>
    </row>
    <row r="364" spans="15:16">
      <c r="O364" s="62"/>
      <c r="P364" s="62"/>
    </row>
    <row r="365" spans="15:16">
      <c r="O365" s="62"/>
      <c r="P365" s="62"/>
    </row>
    <row r="366" spans="15:16">
      <c r="O366" s="62"/>
      <c r="P366" s="62"/>
    </row>
    <row r="367" spans="15:16">
      <c r="O367" s="62"/>
      <c r="P367" s="62"/>
    </row>
    <row r="368" spans="15:16">
      <c r="O368" s="62"/>
      <c r="P368" s="62"/>
    </row>
    <row r="369" spans="15:16">
      <c r="O369" s="62"/>
      <c r="P369" s="62"/>
    </row>
    <row r="370" spans="15:16">
      <c r="O370" s="62"/>
      <c r="P370" s="62"/>
    </row>
    <row r="371" spans="15:16">
      <c r="O371" s="62"/>
      <c r="P371" s="62"/>
    </row>
    <row r="372" spans="15:16">
      <c r="O372" s="62"/>
      <c r="P372" s="62"/>
    </row>
    <row r="373" spans="15:16">
      <c r="O373" s="62"/>
      <c r="P373" s="62"/>
    </row>
    <row r="374" spans="15:16">
      <c r="O374" s="62"/>
      <c r="P374" s="62"/>
    </row>
    <row r="375" spans="15:16">
      <c r="O375" s="62"/>
      <c r="P375" s="62"/>
    </row>
    <row r="376" spans="15:16">
      <c r="O376" s="62"/>
      <c r="P376" s="62"/>
    </row>
    <row r="377" spans="15:16">
      <c r="O377" s="62"/>
      <c r="P377" s="62"/>
    </row>
    <row r="378" spans="15:16">
      <c r="O378" s="62"/>
      <c r="P378" s="62"/>
    </row>
    <row r="379" spans="15:16">
      <c r="O379" s="62"/>
      <c r="P379" s="62"/>
    </row>
    <row r="380" spans="15:16">
      <c r="O380" s="62"/>
      <c r="P380" s="62"/>
    </row>
    <row r="381" spans="15:16">
      <c r="O381" s="62"/>
      <c r="P381" s="62"/>
    </row>
    <row r="382" spans="15:16">
      <c r="O382" s="62"/>
      <c r="P382" s="62"/>
    </row>
    <row r="383" spans="15:16">
      <c r="O383" s="62"/>
      <c r="P383" s="62"/>
    </row>
    <row r="384" spans="15:16">
      <c r="O384" s="62"/>
      <c r="P384" s="62"/>
    </row>
    <row r="385" spans="15:16">
      <c r="O385" s="62"/>
      <c r="P385" s="62"/>
    </row>
    <row r="386" spans="15:16">
      <c r="O386" s="62"/>
      <c r="P386" s="62"/>
    </row>
    <row r="387" spans="15:16">
      <c r="O387" s="62"/>
      <c r="P387" s="62"/>
    </row>
    <row r="388" spans="15:16">
      <c r="O388" s="62"/>
      <c r="P388" s="62"/>
    </row>
    <row r="389" spans="15:16">
      <c r="O389" s="62"/>
      <c r="P389" s="62"/>
    </row>
    <row r="390" spans="15:16">
      <c r="O390" s="62"/>
      <c r="P390" s="62"/>
    </row>
    <row r="391" spans="15:16">
      <c r="O391" s="62"/>
      <c r="P391" s="62"/>
    </row>
    <row r="392" spans="15:16">
      <c r="O392" s="62"/>
      <c r="P392" s="62"/>
    </row>
    <row r="393" spans="15:16">
      <c r="O393" s="62"/>
      <c r="P393" s="62"/>
    </row>
    <row r="394" spans="15:16">
      <c r="O394" s="62"/>
      <c r="P394" s="62"/>
    </row>
    <row r="395" spans="15:16">
      <c r="O395" s="62"/>
      <c r="P395" s="62"/>
    </row>
    <row r="396" spans="15:16">
      <c r="O396" s="62"/>
      <c r="P396" s="62"/>
    </row>
    <row r="397" spans="15:16">
      <c r="O397" s="62"/>
      <c r="P397" s="62"/>
    </row>
    <row r="398" spans="15:16">
      <c r="O398" s="62"/>
      <c r="P398" s="62"/>
    </row>
    <row r="399" spans="15:16">
      <c r="O399" s="62"/>
      <c r="P399" s="62"/>
    </row>
    <row r="400" spans="15:16">
      <c r="O400" s="62"/>
      <c r="P400" s="62"/>
    </row>
    <row r="401" spans="15:16">
      <c r="O401" s="62"/>
      <c r="P401" s="62"/>
    </row>
    <row r="402" spans="15:16">
      <c r="O402" s="62"/>
      <c r="P402" s="62"/>
    </row>
    <row r="403" spans="15:16">
      <c r="O403" s="62"/>
      <c r="P403" s="62"/>
    </row>
    <row r="404" spans="15:16">
      <c r="O404" s="62"/>
      <c r="P404" s="62"/>
    </row>
    <row r="405" spans="15:16">
      <c r="O405" s="62"/>
      <c r="P405" s="62"/>
    </row>
    <row r="406" spans="15:16">
      <c r="O406" s="62"/>
      <c r="P406" s="62"/>
    </row>
    <row r="407" spans="15:16">
      <c r="O407" s="62"/>
      <c r="P407" s="62"/>
    </row>
    <row r="408" spans="15:16">
      <c r="O408" s="62"/>
      <c r="P408" s="62"/>
    </row>
    <row r="409" spans="15:16">
      <c r="O409" s="62"/>
      <c r="P409" s="62"/>
    </row>
    <row r="410" spans="15:16">
      <c r="O410" s="62"/>
      <c r="P410" s="62"/>
    </row>
    <row r="411" spans="15:16">
      <c r="O411" s="62"/>
      <c r="P411" s="62"/>
    </row>
    <row r="412" spans="15:16">
      <c r="O412" s="62"/>
      <c r="P412" s="62"/>
    </row>
    <row r="413" spans="15:16">
      <c r="O413" s="62"/>
      <c r="P413" s="62"/>
    </row>
    <row r="414" spans="15:16">
      <c r="O414" s="62"/>
      <c r="P414" s="62"/>
    </row>
    <row r="415" spans="15:16">
      <c r="O415" s="62"/>
      <c r="P415" s="62"/>
    </row>
    <row r="416" spans="15:16">
      <c r="O416" s="62"/>
      <c r="P416" s="62"/>
    </row>
    <row r="417" spans="15:16">
      <c r="O417" s="62"/>
      <c r="P417" s="62"/>
    </row>
    <row r="418" spans="15:16">
      <c r="O418" s="62"/>
      <c r="P418" s="62"/>
    </row>
    <row r="419" spans="15:16">
      <c r="O419" s="62"/>
      <c r="P419" s="62"/>
    </row>
    <row r="420" spans="15:16">
      <c r="O420" s="62"/>
      <c r="P420" s="62"/>
    </row>
    <row r="421" spans="15:16">
      <c r="O421" s="62"/>
      <c r="P421" s="62"/>
    </row>
    <row r="422" spans="15:16">
      <c r="O422" s="62"/>
      <c r="P422" s="62"/>
    </row>
    <row r="423" spans="15:16">
      <c r="O423" s="62"/>
      <c r="P423" s="62"/>
    </row>
    <row r="424" spans="15:16">
      <c r="O424" s="62"/>
      <c r="P424" s="62"/>
    </row>
    <row r="425" spans="15:16">
      <c r="O425" s="62"/>
      <c r="P425" s="62"/>
    </row>
    <row r="426" spans="15:16">
      <c r="O426" s="62"/>
      <c r="P426" s="62"/>
    </row>
    <row r="427" spans="15:16">
      <c r="O427" s="62"/>
      <c r="P427" s="62"/>
    </row>
    <row r="428" spans="15:16">
      <c r="O428" s="62"/>
      <c r="P428" s="62"/>
    </row>
    <row r="429" spans="15:16">
      <c r="O429" s="62"/>
      <c r="P429" s="62"/>
    </row>
    <row r="430" spans="15:16">
      <c r="O430" s="62"/>
      <c r="P430" s="62"/>
    </row>
    <row r="431" spans="15:16">
      <c r="O431" s="62"/>
      <c r="P431" s="62"/>
    </row>
    <row r="432" spans="15:16">
      <c r="O432" s="62"/>
      <c r="P432" s="62"/>
    </row>
    <row r="433" spans="15:16">
      <c r="O433" s="62"/>
      <c r="P433" s="62"/>
    </row>
    <row r="434" spans="15:16">
      <c r="O434" s="62"/>
      <c r="P434" s="62"/>
    </row>
    <row r="435" spans="15:16">
      <c r="O435" s="62"/>
      <c r="P435" s="62"/>
    </row>
    <row r="436" spans="15:16">
      <c r="O436" s="62"/>
      <c r="P436" s="62"/>
    </row>
    <row r="437" spans="15:16">
      <c r="O437" s="62"/>
      <c r="P437" s="62"/>
    </row>
    <row r="438" spans="15:16">
      <c r="O438" s="62"/>
      <c r="P438" s="62"/>
    </row>
    <row r="439" spans="15:16">
      <c r="O439" s="62"/>
      <c r="P439" s="62"/>
    </row>
    <row r="440" spans="15:16">
      <c r="O440" s="62"/>
      <c r="P440" s="62"/>
    </row>
    <row r="441" spans="15:16">
      <c r="O441" s="62"/>
      <c r="P441" s="62"/>
    </row>
    <row r="442" spans="15:16">
      <c r="O442" s="62"/>
      <c r="P442" s="62"/>
    </row>
    <row r="443" spans="15:16">
      <c r="O443" s="62"/>
      <c r="P443" s="62"/>
    </row>
    <row r="444" spans="15:16">
      <c r="O444" s="62"/>
      <c r="P444" s="62"/>
    </row>
    <row r="445" spans="15:16">
      <c r="O445" s="62"/>
      <c r="P445" s="62"/>
    </row>
    <row r="446" spans="15:16">
      <c r="O446" s="62"/>
      <c r="P446" s="62"/>
    </row>
    <row r="447" spans="15:16">
      <c r="O447" s="62"/>
      <c r="P447" s="62"/>
    </row>
    <row r="448" spans="15:16">
      <c r="O448" s="62"/>
      <c r="P448" s="62"/>
    </row>
    <row r="449" spans="15:16">
      <c r="O449" s="62"/>
      <c r="P449" s="62"/>
    </row>
    <row r="450" spans="15:16">
      <c r="O450" s="62"/>
      <c r="P450" s="62"/>
    </row>
    <row r="451" spans="15:16">
      <c r="O451" s="62"/>
      <c r="P451" s="62"/>
    </row>
    <row r="452" spans="15:16">
      <c r="O452" s="62"/>
      <c r="P452" s="62"/>
    </row>
    <row r="453" spans="15:16">
      <c r="O453" s="62"/>
      <c r="P453" s="62"/>
    </row>
    <row r="454" spans="15:16">
      <c r="O454" s="62"/>
      <c r="P454" s="62"/>
    </row>
    <row r="455" spans="15:16">
      <c r="O455" s="62"/>
      <c r="P455" s="62"/>
    </row>
    <row r="456" spans="15:16">
      <c r="O456" s="62"/>
      <c r="P456" s="62"/>
    </row>
    <row r="457" spans="15:16">
      <c r="O457" s="62"/>
      <c r="P457" s="62"/>
    </row>
    <row r="458" spans="15:16">
      <c r="O458" s="62"/>
      <c r="P458" s="62"/>
    </row>
    <row r="459" spans="15:16">
      <c r="O459" s="62"/>
      <c r="P459" s="62"/>
    </row>
    <row r="460" spans="15:16">
      <c r="O460" s="62"/>
      <c r="P460" s="62"/>
    </row>
    <row r="461" spans="15:16">
      <c r="O461" s="62"/>
      <c r="P461" s="62"/>
    </row>
    <row r="462" spans="15:16">
      <c r="O462" s="62"/>
      <c r="P462" s="62"/>
    </row>
    <row r="463" spans="15:16">
      <c r="O463" s="62"/>
      <c r="P463" s="62"/>
    </row>
    <row r="464" spans="15:16">
      <c r="O464" s="62"/>
      <c r="P464" s="62"/>
    </row>
    <row r="465" spans="15:16">
      <c r="O465" s="62"/>
      <c r="P465" s="62"/>
    </row>
    <row r="466" spans="15:16">
      <c r="O466" s="62"/>
      <c r="P466" s="62"/>
    </row>
    <row r="467" spans="15:16">
      <c r="O467" s="62"/>
      <c r="P467" s="62"/>
    </row>
    <row r="468" spans="15:16">
      <c r="O468" s="62"/>
      <c r="P468" s="62"/>
    </row>
    <row r="469" spans="15:16">
      <c r="O469" s="62"/>
      <c r="P469" s="62"/>
    </row>
    <row r="470" spans="15:16">
      <c r="O470" s="62"/>
      <c r="P470" s="62"/>
    </row>
    <row r="471" spans="15:16">
      <c r="O471" s="62"/>
      <c r="P471" s="62"/>
    </row>
    <row r="472" spans="15:16">
      <c r="O472" s="62"/>
      <c r="P472" s="62"/>
    </row>
    <row r="473" spans="15:16">
      <c r="O473" s="62"/>
      <c r="P473" s="62"/>
    </row>
    <row r="474" spans="15:16">
      <c r="O474" s="62"/>
      <c r="P474" s="62"/>
    </row>
    <row r="475" spans="15:16">
      <c r="O475" s="62"/>
      <c r="P475" s="62"/>
    </row>
    <row r="476" spans="15:16">
      <c r="O476" s="62"/>
      <c r="P476" s="62"/>
    </row>
    <row r="477" spans="15:16">
      <c r="O477" s="62"/>
      <c r="P477" s="62"/>
    </row>
    <row r="478" spans="15:16">
      <c r="O478" s="62"/>
      <c r="P478" s="62"/>
    </row>
    <row r="479" spans="15:16">
      <c r="O479" s="62"/>
      <c r="P479" s="62"/>
    </row>
    <row r="480" spans="15:16">
      <c r="O480" s="62"/>
      <c r="P480" s="62"/>
    </row>
    <row r="481" spans="15:16">
      <c r="O481" s="62"/>
      <c r="P481" s="62"/>
    </row>
    <row r="482" spans="15:16">
      <c r="O482" s="62"/>
      <c r="P482" s="62"/>
    </row>
    <row r="483" spans="15:16">
      <c r="O483" s="62"/>
      <c r="P483" s="62"/>
    </row>
    <row r="484" spans="15:16">
      <c r="O484" s="62"/>
      <c r="P484" s="62"/>
    </row>
    <row r="485" spans="15:16">
      <c r="O485" s="62"/>
      <c r="P485" s="62"/>
    </row>
    <row r="486" spans="15:16">
      <c r="O486" s="62"/>
      <c r="P486" s="62"/>
    </row>
    <row r="487" spans="15:16">
      <c r="O487" s="62"/>
      <c r="P487" s="62"/>
    </row>
    <row r="488" spans="15:16">
      <c r="O488" s="62"/>
      <c r="P488" s="62"/>
    </row>
    <row r="489" spans="15:16">
      <c r="O489" s="62"/>
      <c r="P489" s="62"/>
    </row>
    <row r="490" spans="15:16">
      <c r="O490" s="62"/>
      <c r="P490" s="62"/>
    </row>
    <row r="491" spans="15:16">
      <c r="O491" s="62"/>
      <c r="P491" s="62"/>
    </row>
    <row r="492" spans="15:16">
      <c r="O492" s="62"/>
      <c r="P492" s="62"/>
    </row>
    <row r="493" spans="15:16">
      <c r="O493" s="62"/>
      <c r="P493" s="62"/>
    </row>
    <row r="494" spans="15:16">
      <c r="O494" s="62"/>
      <c r="P494" s="62"/>
    </row>
    <row r="495" spans="15:16">
      <c r="O495" s="62"/>
      <c r="P495" s="62"/>
    </row>
    <row r="496" spans="15:16">
      <c r="O496" s="62"/>
      <c r="P496" s="62"/>
    </row>
    <row r="497" spans="15:16">
      <c r="O497" s="62"/>
      <c r="P497" s="62"/>
    </row>
    <row r="498" spans="15:16">
      <c r="O498" s="62"/>
      <c r="P498" s="62"/>
    </row>
    <row r="499" spans="15:16">
      <c r="O499" s="62"/>
      <c r="P499" s="62"/>
    </row>
    <row r="500" spans="15:16">
      <c r="O500" s="62"/>
      <c r="P500" s="62"/>
    </row>
    <row r="501" spans="15:16">
      <c r="O501" s="62"/>
      <c r="P501" s="62"/>
    </row>
    <row r="502" spans="15:16">
      <c r="O502" s="62"/>
      <c r="P502" s="62"/>
    </row>
    <row r="503" spans="15:16">
      <c r="O503" s="62"/>
      <c r="P503" s="62"/>
    </row>
    <row r="504" spans="15:16">
      <c r="O504" s="62"/>
      <c r="P504" s="62"/>
    </row>
    <row r="505" spans="15:16">
      <c r="O505" s="62"/>
      <c r="P505" s="62"/>
    </row>
    <row r="506" spans="15:16">
      <c r="O506" s="62"/>
      <c r="P506" s="62"/>
    </row>
    <row r="507" spans="15:16">
      <c r="O507" s="62"/>
      <c r="P507" s="62"/>
    </row>
    <row r="508" spans="15:16">
      <c r="O508" s="62"/>
      <c r="P508" s="62"/>
    </row>
    <row r="509" spans="15:16">
      <c r="O509" s="62"/>
      <c r="P509" s="62"/>
    </row>
    <row r="510" spans="15:16">
      <c r="O510" s="62"/>
      <c r="P510" s="62"/>
    </row>
    <row r="511" spans="15:16">
      <c r="O511" s="62"/>
      <c r="P511" s="62"/>
    </row>
    <row r="512" spans="15:16">
      <c r="O512" s="62"/>
      <c r="P512" s="62"/>
    </row>
    <row r="513" spans="15:16">
      <c r="O513" s="62"/>
      <c r="P513" s="62"/>
    </row>
    <row r="514" spans="15:16">
      <c r="O514" s="62"/>
      <c r="P514" s="62"/>
    </row>
    <row r="515" spans="15:16">
      <c r="O515" s="62"/>
      <c r="P515" s="62"/>
    </row>
    <row r="516" spans="15:16">
      <c r="O516" s="62"/>
      <c r="P516" s="62"/>
    </row>
    <row r="517" spans="15:16">
      <c r="O517" s="62"/>
      <c r="P517" s="62"/>
    </row>
    <row r="518" spans="15:16">
      <c r="O518" s="62"/>
      <c r="P518" s="62"/>
    </row>
    <row r="519" spans="15:16">
      <c r="O519" s="62"/>
      <c r="P519" s="62"/>
    </row>
    <row r="520" spans="15:16">
      <c r="O520" s="62"/>
      <c r="P520" s="62"/>
    </row>
    <row r="521" spans="15:16">
      <c r="O521" s="62"/>
      <c r="P521" s="62"/>
    </row>
    <row r="522" spans="15:16">
      <c r="O522" s="62"/>
      <c r="P522" s="62"/>
    </row>
    <row r="523" spans="15:16">
      <c r="O523" s="62"/>
      <c r="P523" s="62"/>
    </row>
    <row r="524" spans="15:16">
      <c r="O524" s="62"/>
      <c r="P524" s="62"/>
    </row>
    <row r="525" spans="15:16">
      <c r="O525" s="62"/>
      <c r="P525" s="62"/>
    </row>
    <row r="526" spans="15:16">
      <c r="O526" s="62"/>
      <c r="P526" s="62"/>
    </row>
    <row r="527" spans="15:16">
      <c r="O527" s="62"/>
      <c r="P527" s="62"/>
    </row>
    <row r="528" spans="15:16">
      <c r="O528" s="62"/>
      <c r="P528" s="62"/>
    </row>
    <row r="529" spans="15:16">
      <c r="O529" s="62"/>
      <c r="P529" s="62"/>
    </row>
    <row r="530" spans="15:16">
      <c r="O530" s="62"/>
      <c r="P530" s="62"/>
    </row>
    <row r="531" spans="15:16">
      <c r="O531" s="62"/>
      <c r="P531" s="62"/>
    </row>
    <row r="532" spans="15:16">
      <c r="O532" s="62"/>
      <c r="P532" s="62"/>
    </row>
    <row r="533" spans="15:16">
      <c r="O533" s="62"/>
      <c r="P533" s="62"/>
    </row>
    <row r="534" spans="15:16">
      <c r="O534" s="62"/>
      <c r="P534" s="62"/>
    </row>
    <row r="535" spans="15:16">
      <c r="O535" s="62"/>
      <c r="P535" s="62"/>
    </row>
    <row r="536" spans="15:16">
      <c r="O536" s="62"/>
      <c r="P536" s="62"/>
    </row>
    <row r="537" spans="15:16">
      <c r="O537" s="62"/>
      <c r="P537" s="62"/>
    </row>
    <row r="538" spans="15:16">
      <c r="O538" s="62"/>
      <c r="P538" s="62"/>
    </row>
    <row r="539" spans="15:16">
      <c r="O539" s="62"/>
      <c r="P539" s="62"/>
    </row>
    <row r="540" spans="15:16">
      <c r="O540" s="62"/>
      <c r="P540" s="62"/>
    </row>
    <row r="541" spans="15:16">
      <c r="O541" s="62"/>
      <c r="P541" s="62"/>
    </row>
    <row r="542" spans="15:16">
      <c r="O542" s="62"/>
      <c r="P542" s="62"/>
    </row>
    <row r="543" spans="15:16">
      <c r="O543" s="62"/>
      <c r="P543" s="62"/>
    </row>
    <row r="544" spans="15:16">
      <c r="O544" s="62"/>
      <c r="P544" s="62"/>
    </row>
    <row r="545" spans="15:16">
      <c r="O545" s="62"/>
      <c r="P545" s="62"/>
    </row>
    <row r="546" spans="15:16">
      <c r="O546" s="62"/>
      <c r="P546" s="62"/>
    </row>
    <row r="547" spans="15:16">
      <c r="O547" s="62"/>
      <c r="P547" s="62"/>
    </row>
    <row r="548" spans="15:16">
      <c r="O548" s="62"/>
      <c r="P548" s="62"/>
    </row>
    <row r="549" spans="15:16">
      <c r="O549" s="62"/>
      <c r="P549" s="62"/>
    </row>
    <row r="550" spans="15:16">
      <c r="O550" s="62"/>
      <c r="P550" s="62"/>
    </row>
    <row r="551" spans="15:16">
      <c r="O551" s="62"/>
      <c r="P551" s="62"/>
    </row>
    <row r="552" spans="15:16">
      <c r="O552" s="62"/>
      <c r="P552" s="62"/>
    </row>
    <row r="553" spans="15:16">
      <c r="O553" s="62"/>
      <c r="P553" s="62"/>
    </row>
    <row r="554" spans="15:16">
      <c r="O554" s="62"/>
      <c r="P554" s="62"/>
    </row>
    <row r="555" spans="15:16">
      <c r="O555" s="62"/>
      <c r="P555" s="62"/>
    </row>
    <row r="556" spans="15:16">
      <c r="O556" s="62"/>
      <c r="P556" s="62"/>
    </row>
    <row r="557" spans="15:16">
      <c r="O557" s="62"/>
      <c r="P557" s="62"/>
    </row>
    <row r="558" spans="15:16">
      <c r="O558" s="62"/>
      <c r="P558" s="62"/>
    </row>
    <row r="559" spans="15:16">
      <c r="O559" s="62"/>
      <c r="P559" s="62"/>
    </row>
    <row r="560" spans="15:16">
      <c r="O560" s="62"/>
      <c r="P560" s="62"/>
    </row>
    <row r="561" spans="15:16">
      <c r="O561" s="62"/>
      <c r="P561" s="62"/>
    </row>
    <row r="562" spans="15:16">
      <c r="O562" s="62"/>
      <c r="P562" s="62"/>
    </row>
    <row r="563" spans="15:16">
      <c r="O563" s="62"/>
      <c r="P563" s="62"/>
    </row>
    <row r="564" spans="15:16">
      <c r="O564" s="62"/>
      <c r="P564" s="62"/>
    </row>
    <row r="565" spans="15:16">
      <c r="O565" s="62"/>
      <c r="P565" s="62"/>
    </row>
    <row r="566" spans="15:16">
      <c r="O566" s="62"/>
      <c r="P566" s="62"/>
    </row>
    <row r="567" spans="15:16">
      <c r="O567" s="62"/>
      <c r="P567" s="62"/>
    </row>
    <row r="568" spans="15:16">
      <c r="O568" s="62"/>
      <c r="P568" s="62"/>
    </row>
    <row r="569" spans="15:16">
      <c r="O569" s="62"/>
      <c r="P569" s="62"/>
    </row>
    <row r="570" spans="15:16">
      <c r="O570" s="62"/>
      <c r="P570" s="62"/>
    </row>
    <row r="571" spans="15:16">
      <c r="O571" s="62"/>
      <c r="P571" s="62"/>
    </row>
    <row r="572" spans="15:16">
      <c r="O572" s="62"/>
      <c r="P572" s="62"/>
    </row>
    <row r="573" spans="15:16">
      <c r="O573" s="62"/>
      <c r="P573" s="62"/>
    </row>
    <row r="574" spans="15:16">
      <c r="O574" s="62"/>
      <c r="P574" s="62"/>
    </row>
    <row r="575" spans="15:16">
      <c r="O575" s="62"/>
      <c r="P575" s="62"/>
    </row>
    <row r="576" spans="15:16">
      <c r="O576" s="62"/>
      <c r="P576" s="62"/>
    </row>
    <row r="577" spans="15:16">
      <c r="O577" s="62"/>
      <c r="P577" s="62"/>
    </row>
    <row r="578" spans="15:16">
      <c r="O578" s="62"/>
      <c r="P578" s="62"/>
    </row>
    <row r="579" spans="15:16">
      <c r="O579" s="62"/>
      <c r="P579" s="62"/>
    </row>
    <row r="580" spans="15:16">
      <c r="O580" s="62"/>
      <c r="P580" s="62"/>
    </row>
    <row r="581" spans="15:16">
      <c r="O581" s="62"/>
      <c r="P581" s="62"/>
    </row>
    <row r="582" spans="15:16">
      <c r="O582" s="62"/>
      <c r="P582" s="62"/>
    </row>
    <row r="583" spans="15:16">
      <c r="O583" s="62"/>
      <c r="P583" s="62"/>
    </row>
    <row r="584" spans="15:16">
      <c r="O584" s="62"/>
      <c r="P584" s="62"/>
    </row>
    <row r="585" spans="15:16">
      <c r="O585" s="62"/>
      <c r="P585" s="62"/>
    </row>
    <row r="586" spans="15:16">
      <c r="O586" s="62"/>
      <c r="P586" s="62"/>
    </row>
    <row r="587" spans="15:16">
      <c r="O587" s="62"/>
      <c r="P587" s="62"/>
    </row>
    <row r="588" spans="15:16">
      <c r="O588" s="62"/>
      <c r="P588" s="62"/>
    </row>
    <row r="589" spans="15:16">
      <c r="O589" s="62"/>
      <c r="P589" s="62"/>
    </row>
    <row r="590" spans="15:16">
      <c r="O590" s="62"/>
      <c r="P590" s="62"/>
    </row>
    <row r="591" spans="15:16">
      <c r="O591" s="62"/>
      <c r="P591" s="62"/>
    </row>
    <row r="592" spans="15:16">
      <c r="O592" s="62"/>
      <c r="P592" s="62"/>
    </row>
    <row r="593" spans="15:16">
      <c r="O593" s="62"/>
      <c r="P593" s="62"/>
    </row>
    <row r="594" spans="15:16">
      <c r="O594" s="62"/>
      <c r="P594" s="62"/>
    </row>
    <row r="595" spans="15:16">
      <c r="O595" s="62"/>
      <c r="P595" s="62"/>
    </row>
    <row r="596" spans="15:16">
      <c r="O596" s="62"/>
      <c r="P596" s="62"/>
    </row>
    <row r="597" spans="15:16">
      <c r="O597" s="62"/>
      <c r="P597" s="62"/>
    </row>
    <row r="598" spans="15:16">
      <c r="O598" s="62"/>
      <c r="P598" s="62"/>
    </row>
    <row r="599" spans="15:16">
      <c r="O599" s="62"/>
      <c r="P599" s="62"/>
    </row>
    <row r="600" spans="15:16">
      <c r="O600" s="62"/>
      <c r="P600" s="62"/>
    </row>
    <row r="601" spans="15:16">
      <c r="O601" s="62"/>
      <c r="P601" s="62"/>
    </row>
    <row r="602" spans="15:16">
      <c r="O602" s="62"/>
      <c r="P602" s="62"/>
    </row>
    <row r="603" spans="15:16">
      <c r="O603" s="62"/>
      <c r="P603" s="62"/>
    </row>
    <row r="604" spans="15:16">
      <c r="O604" s="62"/>
      <c r="P604" s="62"/>
    </row>
    <row r="605" spans="15:16">
      <c r="O605" s="62"/>
      <c r="P605" s="62"/>
    </row>
    <row r="606" spans="15:16">
      <c r="O606" s="62"/>
      <c r="P606" s="62"/>
    </row>
    <row r="607" spans="15:16">
      <c r="O607" s="62"/>
      <c r="P607" s="62"/>
    </row>
    <row r="608" spans="15:16">
      <c r="O608" s="62"/>
      <c r="P608" s="62"/>
    </row>
    <row r="609" spans="15:16">
      <c r="O609" s="62"/>
      <c r="P609" s="62"/>
    </row>
    <row r="610" spans="15:16">
      <c r="O610" s="62"/>
      <c r="P610" s="62"/>
    </row>
    <row r="611" spans="15:16">
      <c r="O611" s="62"/>
      <c r="P611" s="62"/>
    </row>
    <row r="612" spans="15:16">
      <c r="O612" s="62"/>
      <c r="P612" s="62"/>
    </row>
    <row r="613" spans="15:16">
      <c r="O613" s="62"/>
      <c r="P613" s="62"/>
    </row>
    <row r="614" spans="15:16">
      <c r="O614" s="62"/>
      <c r="P614" s="62"/>
    </row>
    <row r="615" spans="15:16">
      <c r="O615" s="62"/>
      <c r="P615" s="62"/>
    </row>
    <row r="616" spans="15:16">
      <c r="O616" s="62"/>
      <c r="P616" s="62"/>
    </row>
    <row r="617" spans="15:16">
      <c r="O617" s="62"/>
      <c r="P617" s="62"/>
    </row>
    <row r="618" spans="15:16">
      <c r="O618" s="62"/>
      <c r="P618" s="62"/>
    </row>
    <row r="619" spans="15:16">
      <c r="O619" s="62"/>
      <c r="P619" s="62"/>
    </row>
    <row r="620" spans="15:16">
      <c r="O620" s="62"/>
      <c r="P620" s="62"/>
    </row>
    <row r="621" spans="15:16">
      <c r="O621" s="62"/>
      <c r="P621" s="62"/>
    </row>
    <row r="622" spans="15:16">
      <c r="O622" s="62"/>
      <c r="P622" s="62"/>
    </row>
    <row r="623" spans="15:16">
      <c r="O623" s="62"/>
      <c r="P623" s="62"/>
    </row>
    <row r="624" spans="15:16">
      <c r="O624" s="62"/>
      <c r="P624" s="62"/>
    </row>
    <row r="625" spans="15:16">
      <c r="O625" s="62"/>
      <c r="P625" s="62"/>
    </row>
    <row r="626" spans="15:16">
      <c r="O626" s="62"/>
      <c r="P626" s="62"/>
    </row>
    <row r="627" spans="15:16">
      <c r="O627" s="62"/>
      <c r="P627" s="62"/>
    </row>
    <row r="628" spans="15:16">
      <c r="O628" s="62"/>
      <c r="P628" s="62"/>
    </row>
    <row r="629" spans="15:16">
      <c r="O629" s="62"/>
      <c r="P629" s="62"/>
    </row>
    <row r="630" spans="15:16">
      <c r="O630" s="62"/>
      <c r="P630" s="62"/>
    </row>
    <row r="631" spans="15:16">
      <c r="O631" s="62"/>
      <c r="P631" s="62"/>
    </row>
    <row r="632" spans="15:16">
      <c r="O632" s="62"/>
      <c r="P632" s="62"/>
    </row>
    <row r="633" spans="15:16">
      <c r="O633" s="62"/>
      <c r="P633" s="62"/>
    </row>
    <row r="634" spans="15:16">
      <c r="O634" s="62"/>
      <c r="P634" s="62"/>
    </row>
    <row r="635" spans="15:16">
      <c r="O635" s="62"/>
      <c r="P635" s="62"/>
    </row>
    <row r="636" spans="15:16">
      <c r="O636" s="62"/>
      <c r="P636" s="62"/>
    </row>
    <row r="637" spans="15:16">
      <c r="O637" s="62"/>
      <c r="P637" s="62"/>
    </row>
    <row r="638" spans="15:16">
      <c r="O638" s="62"/>
      <c r="P638" s="62"/>
    </row>
    <row r="639" spans="15:16">
      <c r="O639" s="62"/>
      <c r="P639" s="62"/>
    </row>
    <row r="640" spans="15:16">
      <c r="O640" s="62"/>
      <c r="P640" s="62"/>
    </row>
    <row r="641" spans="15:16">
      <c r="O641" s="62"/>
      <c r="P641" s="62"/>
    </row>
    <row r="642" spans="15:16">
      <c r="O642" s="62"/>
      <c r="P642" s="62"/>
    </row>
    <row r="643" spans="15:16">
      <c r="O643" s="62"/>
      <c r="P643" s="62"/>
    </row>
    <row r="644" spans="15:16">
      <c r="O644" s="62"/>
      <c r="P644" s="62"/>
    </row>
    <row r="645" spans="15:16">
      <c r="O645" s="62"/>
      <c r="P645" s="62"/>
    </row>
    <row r="646" spans="15:16">
      <c r="O646" s="62"/>
      <c r="P646" s="62"/>
    </row>
    <row r="647" spans="15:16">
      <c r="O647" s="62"/>
      <c r="P647" s="62"/>
    </row>
    <row r="648" spans="15:16">
      <c r="O648" s="62"/>
      <c r="P648" s="62"/>
    </row>
    <row r="649" spans="15:16">
      <c r="O649" s="62"/>
      <c r="P649" s="62"/>
    </row>
    <row r="650" spans="15:16">
      <c r="O650" s="62"/>
      <c r="P650" s="62"/>
    </row>
    <row r="651" spans="15:16">
      <c r="O651" s="62"/>
      <c r="P651" s="62"/>
    </row>
    <row r="652" spans="15:16">
      <c r="O652" s="62"/>
      <c r="P652" s="62"/>
    </row>
    <row r="653" spans="15:16">
      <c r="O653" s="62"/>
      <c r="P653" s="62"/>
    </row>
    <row r="654" spans="15:16">
      <c r="O654" s="62"/>
      <c r="P654" s="62"/>
    </row>
    <row r="655" spans="15:16">
      <c r="O655" s="62"/>
      <c r="P655" s="62"/>
    </row>
    <row r="656" spans="15:16">
      <c r="O656" s="62"/>
      <c r="P656" s="62"/>
    </row>
    <row r="657" spans="15:16">
      <c r="O657" s="62"/>
      <c r="P657" s="62"/>
    </row>
    <row r="658" spans="15:16">
      <c r="O658" s="62"/>
      <c r="P658" s="62"/>
    </row>
    <row r="659" spans="15:16">
      <c r="O659" s="62"/>
      <c r="P659" s="62"/>
    </row>
    <row r="660" spans="15:16">
      <c r="O660" s="62"/>
      <c r="P660" s="62"/>
    </row>
    <row r="661" spans="15:16">
      <c r="O661" s="62"/>
      <c r="P661" s="62"/>
    </row>
    <row r="662" spans="15:16">
      <c r="O662" s="62"/>
      <c r="P662" s="62"/>
    </row>
    <row r="663" spans="15:16">
      <c r="O663" s="62"/>
      <c r="P663" s="62"/>
    </row>
    <row r="664" spans="15:16">
      <c r="O664" s="62"/>
      <c r="P664" s="62"/>
    </row>
    <row r="665" spans="15:16">
      <c r="O665" s="62"/>
      <c r="P665" s="62"/>
    </row>
    <row r="666" spans="15:16">
      <c r="O666" s="62"/>
      <c r="P666" s="62"/>
    </row>
    <row r="667" spans="15:16">
      <c r="O667" s="62"/>
      <c r="P667" s="62"/>
    </row>
    <row r="668" spans="15:16">
      <c r="O668" s="62"/>
      <c r="P668" s="62"/>
    </row>
    <row r="669" spans="15:16">
      <c r="O669" s="62"/>
      <c r="P669" s="62"/>
    </row>
    <row r="670" spans="15:16">
      <c r="O670" s="62"/>
      <c r="P670" s="62"/>
    </row>
    <row r="671" spans="15:16">
      <c r="O671" s="62"/>
      <c r="P671" s="62"/>
    </row>
    <row r="672" spans="15:16">
      <c r="O672" s="62"/>
      <c r="P672" s="62"/>
    </row>
    <row r="673" spans="15:16">
      <c r="O673" s="62"/>
      <c r="P673" s="62"/>
    </row>
    <row r="674" spans="15:16">
      <c r="O674" s="62"/>
      <c r="P674" s="62"/>
    </row>
    <row r="675" spans="15:16">
      <c r="O675" s="62"/>
      <c r="P675" s="62"/>
    </row>
    <row r="676" spans="15:16">
      <c r="O676" s="62"/>
      <c r="P676" s="62"/>
    </row>
    <row r="677" spans="15:16">
      <c r="O677" s="62"/>
      <c r="P677" s="62"/>
    </row>
    <row r="678" spans="15:16">
      <c r="O678" s="62"/>
      <c r="P678" s="62"/>
    </row>
    <row r="679" spans="15:16">
      <c r="O679" s="62"/>
      <c r="P679" s="62"/>
    </row>
    <row r="680" spans="15:16">
      <c r="O680" s="62"/>
      <c r="P680" s="62"/>
    </row>
    <row r="681" spans="15:16">
      <c r="O681" s="62"/>
      <c r="P681" s="62"/>
    </row>
    <row r="682" spans="15:16">
      <c r="O682" s="62"/>
      <c r="P682" s="62"/>
    </row>
    <row r="683" spans="15:16">
      <c r="O683" s="62"/>
      <c r="P683" s="62"/>
    </row>
    <row r="684" spans="15:16">
      <c r="O684" s="62"/>
      <c r="P684" s="62"/>
    </row>
    <row r="685" spans="15:16">
      <c r="O685" s="62"/>
      <c r="P685" s="62"/>
    </row>
    <row r="686" spans="15:16">
      <c r="O686" s="62"/>
      <c r="P686" s="62"/>
    </row>
    <row r="687" spans="15:16">
      <c r="O687" s="62"/>
      <c r="P687" s="62"/>
    </row>
    <row r="688" spans="15:16">
      <c r="O688" s="62"/>
      <c r="P688" s="62"/>
    </row>
    <row r="689" spans="15:16">
      <c r="O689" s="62"/>
      <c r="P689" s="62"/>
    </row>
    <row r="690" spans="15:16">
      <c r="O690" s="62"/>
      <c r="P690" s="62"/>
    </row>
    <row r="691" spans="15:16">
      <c r="O691" s="62"/>
      <c r="P691" s="62"/>
    </row>
    <row r="692" spans="15:16">
      <c r="O692" s="62"/>
      <c r="P692" s="62"/>
    </row>
    <row r="693" spans="15:16">
      <c r="O693" s="62"/>
      <c r="P693" s="62"/>
    </row>
    <row r="694" spans="15:16">
      <c r="O694" s="62"/>
      <c r="P694" s="62"/>
    </row>
    <row r="695" spans="15:16">
      <c r="O695" s="62"/>
      <c r="P695" s="62"/>
    </row>
    <row r="696" spans="15:16">
      <c r="O696" s="62"/>
      <c r="P696" s="62"/>
    </row>
    <row r="697" spans="15:16">
      <c r="O697" s="62"/>
      <c r="P697" s="62"/>
    </row>
    <row r="698" spans="15:16">
      <c r="O698" s="62"/>
      <c r="P698" s="62"/>
    </row>
    <row r="699" spans="15:16">
      <c r="O699" s="62"/>
      <c r="P699" s="62"/>
    </row>
    <row r="700" spans="15:16">
      <c r="O700" s="62"/>
      <c r="P700" s="62"/>
    </row>
    <row r="701" spans="15:16">
      <c r="O701" s="62"/>
      <c r="P701" s="62"/>
    </row>
    <row r="702" spans="15:16">
      <c r="O702" s="62"/>
      <c r="P702" s="62"/>
    </row>
    <row r="703" spans="15:16">
      <c r="O703" s="62"/>
      <c r="P703" s="62"/>
    </row>
    <row r="704" spans="15:16">
      <c r="O704" s="62"/>
      <c r="P704" s="62"/>
    </row>
    <row r="705" spans="15:16">
      <c r="O705" s="62"/>
      <c r="P705" s="62"/>
    </row>
    <row r="706" spans="15:16">
      <c r="O706" s="62"/>
      <c r="P706" s="62"/>
    </row>
    <row r="707" spans="15:16">
      <c r="O707" s="62"/>
      <c r="P707" s="62"/>
    </row>
    <row r="708" spans="15:16">
      <c r="O708" s="62"/>
      <c r="P708" s="62"/>
    </row>
    <row r="709" spans="15:16">
      <c r="O709" s="62"/>
      <c r="P709" s="62"/>
    </row>
    <row r="710" spans="15:16">
      <c r="O710" s="62"/>
      <c r="P710" s="62"/>
    </row>
    <row r="711" spans="15:16">
      <c r="O711" s="62"/>
      <c r="P711" s="62"/>
    </row>
    <row r="712" spans="15:16">
      <c r="O712" s="62"/>
      <c r="P712" s="62"/>
    </row>
    <row r="713" spans="15:16">
      <c r="O713" s="62"/>
      <c r="P713" s="62"/>
    </row>
    <row r="714" spans="15:16">
      <c r="O714" s="62"/>
      <c r="P714" s="62"/>
    </row>
    <row r="715" spans="15:16">
      <c r="O715" s="62"/>
      <c r="P715" s="62"/>
    </row>
    <row r="716" spans="15:16">
      <c r="O716" s="62"/>
      <c r="P716" s="62"/>
    </row>
    <row r="717" spans="15:16">
      <c r="O717" s="62"/>
      <c r="P717" s="62"/>
    </row>
    <row r="718" spans="15:16">
      <c r="O718" s="62"/>
      <c r="P718" s="62"/>
    </row>
    <row r="719" spans="15:16">
      <c r="O719" s="62"/>
      <c r="P719" s="62"/>
    </row>
    <row r="720" spans="15:16">
      <c r="O720" s="62"/>
      <c r="P720" s="62"/>
    </row>
    <row r="721" spans="15:16">
      <c r="O721" s="62"/>
      <c r="P721" s="62"/>
    </row>
    <row r="722" spans="15:16">
      <c r="O722" s="62"/>
      <c r="P722" s="62"/>
    </row>
    <row r="723" spans="15:16">
      <c r="O723" s="62"/>
      <c r="P723" s="62"/>
    </row>
    <row r="724" spans="15:16">
      <c r="O724" s="62"/>
      <c r="P724" s="62"/>
    </row>
    <row r="725" spans="15:16">
      <c r="O725" s="62"/>
      <c r="P725" s="62"/>
    </row>
    <row r="726" spans="15:16">
      <c r="O726" s="62"/>
      <c r="P726" s="62"/>
    </row>
    <row r="727" spans="15:16">
      <c r="O727" s="62"/>
      <c r="P727" s="62"/>
    </row>
    <row r="728" spans="15:16">
      <c r="O728" s="62"/>
      <c r="P728" s="62"/>
    </row>
    <row r="729" spans="15:16">
      <c r="O729" s="62"/>
      <c r="P729" s="62"/>
    </row>
    <row r="730" spans="15:16">
      <c r="O730" s="62"/>
      <c r="P730" s="62"/>
    </row>
    <row r="731" spans="15:16">
      <c r="O731" s="62"/>
      <c r="P731" s="62"/>
    </row>
    <row r="732" spans="15:16">
      <c r="O732" s="62"/>
      <c r="P732" s="62"/>
    </row>
    <row r="733" spans="15:16">
      <c r="O733" s="62"/>
      <c r="P733" s="62"/>
    </row>
    <row r="734" spans="15:16">
      <c r="O734" s="62"/>
      <c r="P734" s="62"/>
    </row>
    <row r="735" spans="15:16">
      <c r="O735" s="62"/>
      <c r="P735" s="62"/>
    </row>
    <row r="736" spans="15:16">
      <c r="O736" s="62"/>
      <c r="P736" s="62"/>
    </row>
    <row r="737" spans="15:16">
      <c r="O737" s="62"/>
      <c r="P737" s="62"/>
    </row>
    <row r="738" spans="15:16">
      <c r="O738" s="62"/>
      <c r="P738" s="62"/>
    </row>
    <row r="739" spans="15:16">
      <c r="O739" s="62"/>
      <c r="P739" s="62"/>
    </row>
    <row r="740" spans="15:16">
      <c r="O740" s="62"/>
      <c r="P740" s="62"/>
    </row>
    <row r="741" spans="15:16">
      <c r="O741" s="62"/>
      <c r="P741" s="62"/>
    </row>
    <row r="742" spans="15:16">
      <c r="O742" s="62"/>
      <c r="P742" s="62"/>
    </row>
    <row r="743" spans="15:16">
      <c r="O743" s="62"/>
      <c r="P743" s="62"/>
    </row>
    <row r="744" spans="15:16">
      <c r="O744" s="62"/>
      <c r="P744" s="62"/>
    </row>
    <row r="745" spans="15:16">
      <c r="O745" s="62"/>
      <c r="P745" s="62"/>
    </row>
    <row r="746" spans="15:16">
      <c r="O746" s="62"/>
      <c r="P746" s="62"/>
    </row>
    <row r="747" spans="15:16">
      <c r="O747" s="62"/>
      <c r="P747" s="62"/>
    </row>
    <row r="748" spans="15:16">
      <c r="O748" s="62"/>
      <c r="P748" s="62"/>
    </row>
    <row r="749" spans="15:16">
      <c r="O749" s="62"/>
      <c r="P749" s="62"/>
    </row>
    <row r="750" spans="15:16">
      <c r="O750" s="62"/>
      <c r="P750" s="62"/>
    </row>
    <row r="751" spans="15:16">
      <c r="O751" s="62"/>
      <c r="P751" s="62"/>
    </row>
    <row r="752" spans="15:16">
      <c r="O752" s="62"/>
      <c r="P752" s="62"/>
    </row>
    <row r="753" spans="15:16">
      <c r="O753" s="62"/>
      <c r="P753" s="62"/>
    </row>
    <row r="754" spans="15:16">
      <c r="O754" s="62"/>
      <c r="P754" s="62"/>
    </row>
    <row r="755" spans="15:16">
      <c r="O755" s="62"/>
      <c r="P755" s="62"/>
    </row>
    <row r="756" spans="15:16">
      <c r="O756" s="62"/>
      <c r="P756" s="62"/>
    </row>
    <row r="757" spans="15:16">
      <c r="O757" s="62"/>
      <c r="P757" s="62"/>
    </row>
    <row r="758" spans="15:16">
      <c r="O758" s="62"/>
      <c r="P758" s="62"/>
    </row>
    <row r="759" spans="15:16">
      <c r="O759" s="62"/>
      <c r="P759" s="62"/>
    </row>
    <row r="760" spans="15:16">
      <c r="O760" s="62"/>
      <c r="P760" s="62"/>
    </row>
    <row r="761" spans="15:16">
      <c r="O761" s="62"/>
      <c r="P761" s="62"/>
    </row>
    <row r="762" spans="15:16">
      <c r="O762" s="62"/>
      <c r="P762" s="62"/>
    </row>
    <row r="763" spans="15:16">
      <c r="O763" s="62"/>
      <c r="P763" s="62"/>
    </row>
    <row r="764" spans="15:16">
      <c r="O764" s="62"/>
      <c r="P764" s="62"/>
    </row>
    <row r="765" spans="15:16">
      <c r="O765" s="62"/>
      <c r="P765" s="62"/>
    </row>
    <row r="766" spans="15:16">
      <c r="O766" s="62"/>
      <c r="P766" s="62"/>
    </row>
    <row r="767" spans="15:16">
      <c r="O767" s="62"/>
      <c r="P767" s="62"/>
    </row>
    <row r="768" spans="15:16">
      <c r="O768" s="62"/>
      <c r="P768" s="62"/>
    </row>
    <row r="769" spans="15:16">
      <c r="O769" s="62"/>
      <c r="P769" s="62"/>
    </row>
    <row r="770" spans="15:16">
      <c r="O770" s="62"/>
      <c r="P770" s="62"/>
    </row>
    <row r="771" spans="15:16">
      <c r="O771" s="62"/>
      <c r="P771" s="62"/>
    </row>
    <row r="772" spans="15:16">
      <c r="O772" s="62"/>
      <c r="P772" s="62"/>
    </row>
    <row r="773" spans="15:16">
      <c r="O773" s="62"/>
      <c r="P773" s="62"/>
    </row>
    <row r="774" spans="15:16">
      <c r="O774" s="62"/>
      <c r="P774" s="62"/>
    </row>
    <row r="775" spans="15:16">
      <c r="O775" s="62"/>
      <c r="P775" s="62"/>
    </row>
    <row r="776" spans="15:16">
      <c r="O776" s="62"/>
      <c r="P776" s="62"/>
    </row>
    <row r="777" spans="15:16">
      <c r="O777" s="62"/>
      <c r="P777" s="62"/>
    </row>
    <row r="778" spans="15:16">
      <c r="O778" s="62"/>
      <c r="P778" s="62"/>
    </row>
    <row r="779" spans="15:16">
      <c r="O779" s="62"/>
      <c r="P779" s="62"/>
    </row>
    <row r="780" spans="15:16">
      <c r="O780" s="62"/>
      <c r="P780" s="62"/>
    </row>
    <row r="781" spans="15:16">
      <c r="O781" s="62"/>
      <c r="P781" s="62"/>
    </row>
    <row r="782" spans="15:16">
      <c r="O782" s="62"/>
      <c r="P782" s="62"/>
    </row>
    <row r="783" spans="15:16">
      <c r="O783" s="62"/>
      <c r="P783" s="62"/>
    </row>
    <row r="784" spans="15:16">
      <c r="O784" s="62"/>
      <c r="P784" s="62"/>
    </row>
    <row r="785" spans="15:16">
      <c r="O785" s="62"/>
      <c r="P785" s="62"/>
    </row>
    <row r="786" spans="15:16">
      <c r="O786" s="62"/>
      <c r="P786" s="62"/>
    </row>
    <row r="787" spans="15:16">
      <c r="O787" s="62"/>
      <c r="P787" s="62"/>
    </row>
    <row r="788" spans="15:16">
      <c r="O788" s="62"/>
      <c r="P788" s="62"/>
    </row>
    <row r="789" spans="15:16">
      <c r="O789" s="62"/>
      <c r="P789" s="62"/>
    </row>
    <row r="790" spans="15:16">
      <c r="O790" s="62"/>
      <c r="P790" s="62"/>
    </row>
    <row r="791" spans="15:16">
      <c r="O791" s="62"/>
      <c r="P791" s="62"/>
    </row>
    <row r="792" spans="15:16">
      <c r="O792" s="62"/>
      <c r="P792" s="62"/>
    </row>
    <row r="793" spans="15:16">
      <c r="O793" s="62"/>
      <c r="P793" s="62"/>
    </row>
    <row r="794" spans="15:16">
      <c r="O794" s="62"/>
      <c r="P794" s="62"/>
    </row>
    <row r="795" spans="15:16">
      <c r="O795" s="62"/>
      <c r="P795" s="62"/>
    </row>
    <row r="796" spans="15:16">
      <c r="O796" s="62"/>
      <c r="P796" s="62"/>
    </row>
    <row r="797" spans="15:16">
      <c r="O797" s="62"/>
      <c r="P797" s="62"/>
    </row>
    <row r="798" spans="15:16">
      <c r="O798" s="62"/>
      <c r="P798" s="62"/>
    </row>
    <row r="799" spans="15:16">
      <c r="O799" s="62"/>
      <c r="P799" s="62"/>
    </row>
    <row r="800" spans="15:16">
      <c r="O800" s="62"/>
      <c r="P800" s="62"/>
    </row>
    <row r="801" spans="15:16">
      <c r="O801" s="62"/>
      <c r="P801" s="62"/>
    </row>
    <row r="802" spans="15:16">
      <c r="O802" s="62"/>
      <c r="P802" s="62"/>
    </row>
    <row r="803" spans="15:16">
      <c r="O803" s="62"/>
      <c r="P803" s="62"/>
    </row>
    <row r="804" spans="15:16">
      <c r="O804" s="62"/>
      <c r="P804" s="62"/>
    </row>
    <row r="805" spans="15:16">
      <c r="O805" s="62"/>
      <c r="P805" s="62"/>
    </row>
    <row r="806" spans="15:16">
      <c r="O806" s="62"/>
      <c r="P806" s="62"/>
    </row>
    <row r="807" spans="15:16">
      <c r="O807" s="62"/>
      <c r="P807" s="62"/>
    </row>
    <row r="808" spans="15:16">
      <c r="O808" s="62"/>
      <c r="P808" s="62"/>
    </row>
    <row r="809" spans="15:16">
      <c r="O809" s="62"/>
      <c r="P809" s="62"/>
    </row>
    <row r="810" spans="15:16">
      <c r="O810" s="62"/>
      <c r="P810" s="62"/>
    </row>
    <row r="811" spans="15:16">
      <c r="O811" s="62"/>
      <c r="P811" s="62"/>
    </row>
    <row r="812" spans="15:16">
      <c r="O812" s="62"/>
      <c r="P812" s="62"/>
    </row>
    <row r="813" spans="15:16">
      <c r="O813" s="62"/>
      <c r="P813" s="62"/>
    </row>
    <row r="814" spans="15:16">
      <c r="O814" s="62"/>
      <c r="P814" s="62"/>
    </row>
    <row r="815" spans="15:16">
      <c r="O815" s="62"/>
      <c r="P815" s="62"/>
    </row>
    <row r="816" spans="15:16">
      <c r="O816" s="62"/>
      <c r="P816" s="62"/>
    </row>
    <row r="817" spans="15:16">
      <c r="O817" s="62"/>
      <c r="P817" s="62"/>
    </row>
    <row r="818" spans="15:16">
      <c r="O818" s="62"/>
      <c r="P818" s="62"/>
    </row>
    <row r="819" spans="15:16">
      <c r="O819" s="62"/>
      <c r="P819" s="62"/>
    </row>
    <row r="820" spans="15:16">
      <c r="O820" s="62"/>
      <c r="P820" s="62"/>
    </row>
    <row r="821" spans="15:16">
      <c r="O821" s="62"/>
      <c r="P821" s="62"/>
    </row>
    <row r="822" spans="15:16">
      <c r="O822" s="62"/>
      <c r="P822" s="62"/>
    </row>
    <row r="823" spans="15:16">
      <c r="O823" s="62"/>
      <c r="P823" s="62"/>
    </row>
    <row r="824" spans="15:16">
      <c r="O824" s="62"/>
      <c r="P824" s="62"/>
    </row>
    <row r="825" spans="15:16">
      <c r="O825" s="62"/>
      <c r="P825" s="62"/>
    </row>
    <row r="826" spans="15:16">
      <c r="O826" s="62"/>
      <c r="P826" s="62"/>
    </row>
    <row r="827" spans="15:16">
      <c r="O827" s="62"/>
      <c r="P827" s="62"/>
    </row>
    <row r="828" spans="15:16">
      <c r="O828" s="62"/>
      <c r="P828" s="62"/>
    </row>
    <row r="829" spans="15:16">
      <c r="O829" s="62"/>
      <c r="P829" s="62"/>
    </row>
    <row r="830" spans="15:16">
      <c r="O830" s="62"/>
      <c r="P830" s="62"/>
    </row>
    <row r="831" spans="15:16">
      <c r="O831" s="62"/>
      <c r="P831" s="62"/>
    </row>
    <row r="832" spans="15:16">
      <c r="O832" s="62"/>
      <c r="P832" s="62"/>
    </row>
    <row r="833" spans="15:16">
      <c r="O833" s="62"/>
      <c r="P833" s="62"/>
    </row>
    <row r="834" spans="15:16">
      <c r="O834" s="62"/>
      <c r="P834" s="62"/>
    </row>
    <row r="835" spans="15:16">
      <c r="O835" s="62"/>
      <c r="P835" s="62"/>
    </row>
    <row r="836" spans="15:16">
      <c r="O836" s="62"/>
      <c r="P836" s="62"/>
    </row>
    <row r="837" spans="15:16">
      <c r="O837" s="62"/>
      <c r="P837" s="62"/>
    </row>
    <row r="838" spans="15:16">
      <c r="O838" s="62"/>
      <c r="P838" s="62"/>
    </row>
    <row r="839" spans="15:16">
      <c r="O839" s="62"/>
      <c r="P839" s="62"/>
    </row>
    <row r="840" spans="15:16">
      <c r="O840" s="62"/>
      <c r="P840" s="62"/>
    </row>
    <row r="841" spans="15:16">
      <c r="O841" s="62"/>
      <c r="P841" s="62"/>
    </row>
    <row r="842" spans="15:16">
      <c r="O842" s="62"/>
      <c r="P842" s="62"/>
    </row>
    <row r="843" spans="15:16">
      <c r="O843" s="62"/>
      <c r="P843" s="62"/>
    </row>
    <row r="844" spans="15:16">
      <c r="O844" s="62"/>
      <c r="P844" s="62"/>
    </row>
    <row r="845" spans="15:16">
      <c r="O845" s="62"/>
      <c r="P845" s="62"/>
    </row>
    <row r="846" spans="15:16">
      <c r="O846" s="62"/>
      <c r="P846" s="62"/>
    </row>
    <row r="847" spans="15:16">
      <c r="O847" s="62"/>
      <c r="P847" s="62"/>
    </row>
    <row r="848" spans="15:16">
      <c r="O848" s="62"/>
      <c r="P848" s="62"/>
    </row>
    <row r="849" spans="15:16">
      <c r="O849" s="62"/>
      <c r="P849" s="62"/>
    </row>
    <row r="850" spans="15:16">
      <c r="O850" s="62"/>
      <c r="P850" s="62"/>
    </row>
    <row r="851" spans="15:16">
      <c r="O851" s="62"/>
      <c r="P851" s="62"/>
    </row>
    <row r="852" spans="15:16">
      <c r="O852" s="62"/>
      <c r="P852" s="62"/>
    </row>
    <row r="853" spans="15:16">
      <c r="O853" s="62"/>
      <c r="P853" s="62"/>
    </row>
    <row r="854" spans="15:16">
      <c r="O854" s="62"/>
      <c r="P854" s="62"/>
    </row>
    <row r="855" spans="15:16">
      <c r="O855" s="62"/>
      <c r="P855" s="62"/>
    </row>
    <row r="856" spans="15:16">
      <c r="O856" s="62"/>
      <c r="P856" s="62"/>
    </row>
    <row r="857" spans="15:16">
      <c r="O857" s="62"/>
      <c r="P857" s="62"/>
    </row>
    <row r="858" spans="15:16">
      <c r="O858" s="62"/>
      <c r="P858" s="62"/>
    </row>
    <row r="859" spans="15:16">
      <c r="O859" s="62"/>
      <c r="P859" s="62"/>
    </row>
    <row r="860" spans="15:16">
      <c r="O860" s="62"/>
      <c r="P860" s="62"/>
    </row>
    <row r="861" spans="15:16">
      <c r="O861" s="62"/>
      <c r="P861" s="62"/>
    </row>
    <row r="862" spans="15:16">
      <c r="O862" s="62"/>
      <c r="P862" s="62"/>
    </row>
    <row r="863" spans="15:16">
      <c r="O863" s="62"/>
      <c r="P863" s="62"/>
    </row>
    <row r="864" spans="15:16">
      <c r="O864" s="62"/>
      <c r="P864" s="62"/>
    </row>
    <row r="865" spans="15:16">
      <c r="O865" s="62"/>
      <c r="P865" s="62"/>
    </row>
    <row r="866" spans="15:16">
      <c r="O866" s="62"/>
      <c r="P866" s="62"/>
    </row>
    <row r="867" spans="15:16">
      <c r="O867" s="62"/>
      <c r="P867" s="62"/>
    </row>
    <row r="868" spans="15:16">
      <c r="O868" s="62"/>
      <c r="P868" s="62"/>
    </row>
    <row r="869" spans="15:16">
      <c r="O869" s="62"/>
      <c r="P869" s="62"/>
    </row>
    <row r="870" spans="15:16">
      <c r="O870" s="62"/>
      <c r="P870" s="62"/>
    </row>
    <row r="871" spans="15:16">
      <c r="O871" s="62"/>
      <c r="P871" s="62"/>
    </row>
    <row r="872" spans="15:16">
      <c r="O872" s="62"/>
      <c r="P872" s="62"/>
    </row>
    <row r="873" spans="15:16">
      <c r="O873" s="62"/>
      <c r="P873" s="62"/>
    </row>
    <row r="874" spans="15:16">
      <c r="O874" s="62"/>
      <c r="P874" s="62"/>
    </row>
    <row r="875" spans="15:16">
      <c r="O875" s="62"/>
      <c r="P875" s="62"/>
    </row>
    <row r="876" spans="15:16">
      <c r="O876" s="62"/>
      <c r="P876" s="62"/>
    </row>
    <row r="877" spans="15:16">
      <c r="O877" s="62"/>
      <c r="P877" s="62"/>
    </row>
    <row r="878" spans="15:16">
      <c r="O878" s="62"/>
      <c r="P878" s="62"/>
    </row>
    <row r="879" spans="15:16">
      <c r="O879" s="62"/>
      <c r="P879" s="62"/>
    </row>
    <row r="880" spans="15:16">
      <c r="O880" s="62"/>
      <c r="P880" s="62"/>
    </row>
    <row r="881" spans="15:16">
      <c r="O881" s="62"/>
      <c r="P881" s="62"/>
    </row>
    <row r="882" spans="15:16">
      <c r="O882" s="62"/>
      <c r="P882" s="62"/>
    </row>
    <row r="883" spans="15:16">
      <c r="O883" s="62"/>
      <c r="P883" s="62"/>
    </row>
    <row r="884" spans="15:16">
      <c r="O884" s="62"/>
      <c r="P884" s="62"/>
    </row>
    <row r="885" spans="15:16">
      <c r="O885" s="62"/>
      <c r="P885" s="62"/>
    </row>
    <row r="886" spans="15:16">
      <c r="O886" s="62"/>
      <c r="P886" s="62"/>
    </row>
    <row r="887" spans="15:16">
      <c r="O887" s="62"/>
      <c r="P887" s="62"/>
    </row>
    <row r="888" spans="15:16">
      <c r="O888" s="62"/>
      <c r="P888" s="62"/>
    </row>
    <row r="889" spans="15:16">
      <c r="O889" s="62"/>
      <c r="P889" s="62"/>
    </row>
    <row r="890" spans="15:16">
      <c r="O890" s="62"/>
      <c r="P890" s="62"/>
    </row>
    <row r="891" spans="15:16">
      <c r="O891" s="62"/>
      <c r="P891" s="62"/>
    </row>
    <row r="892" spans="15:16">
      <c r="O892" s="62"/>
      <c r="P892" s="62"/>
    </row>
    <row r="893" spans="15:16">
      <c r="O893" s="62"/>
      <c r="P893" s="62"/>
    </row>
    <row r="894" spans="15:16">
      <c r="O894" s="62"/>
      <c r="P894" s="62"/>
    </row>
    <row r="895" spans="15:16">
      <c r="O895" s="62"/>
      <c r="P895" s="62"/>
    </row>
    <row r="896" spans="15:16">
      <c r="O896" s="62"/>
      <c r="P896" s="62"/>
    </row>
    <row r="897" spans="15:16">
      <c r="O897" s="62"/>
      <c r="P897" s="62"/>
    </row>
    <row r="898" spans="15:16">
      <c r="O898" s="62"/>
      <c r="P898" s="62"/>
    </row>
    <row r="899" spans="15:16">
      <c r="O899" s="62"/>
      <c r="P899" s="62"/>
    </row>
    <row r="900" spans="15:16">
      <c r="O900" s="62"/>
      <c r="P900" s="62"/>
    </row>
    <row r="901" spans="15:16">
      <c r="O901" s="62"/>
      <c r="P901" s="62"/>
    </row>
    <row r="902" spans="15:16">
      <c r="O902" s="62"/>
      <c r="P902" s="62"/>
    </row>
    <row r="903" spans="15:16">
      <c r="O903" s="62"/>
      <c r="P903" s="62"/>
    </row>
    <row r="904" spans="15:16">
      <c r="O904" s="62"/>
      <c r="P904" s="62"/>
    </row>
    <row r="905" spans="15:16">
      <c r="O905" s="62"/>
      <c r="P905" s="62"/>
    </row>
    <row r="906" spans="15:16">
      <c r="O906" s="62"/>
      <c r="P906" s="62"/>
    </row>
    <row r="907" spans="15:16">
      <c r="O907" s="62"/>
      <c r="P907" s="62"/>
    </row>
    <row r="908" spans="15:16">
      <c r="O908" s="62"/>
      <c r="P908" s="62"/>
    </row>
    <row r="909" spans="15:16">
      <c r="O909" s="62"/>
      <c r="P909" s="62"/>
    </row>
    <row r="910" spans="15:16">
      <c r="O910" s="62"/>
      <c r="P910" s="62"/>
    </row>
    <row r="911" spans="15:16">
      <c r="O911" s="62"/>
      <c r="P911" s="62"/>
    </row>
    <row r="912" spans="15:16">
      <c r="O912" s="62"/>
      <c r="P912" s="62"/>
    </row>
    <row r="913" spans="15:16">
      <c r="O913" s="62"/>
      <c r="P913" s="62"/>
    </row>
    <row r="914" spans="15:16">
      <c r="O914" s="62"/>
      <c r="P914" s="62"/>
    </row>
    <row r="915" spans="15:16">
      <c r="O915" s="62"/>
      <c r="P915" s="62"/>
    </row>
    <row r="916" spans="15:16">
      <c r="O916" s="62"/>
      <c r="P916" s="62"/>
    </row>
    <row r="917" spans="15:16">
      <c r="O917" s="62"/>
      <c r="P917" s="62"/>
    </row>
    <row r="918" spans="15:16">
      <c r="O918" s="62"/>
      <c r="P918" s="62"/>
    </row>
    <row r="919" spans="15:16">
      <c r="O919" s="62"/>
      <c r="P919" s="62"/>
    </row>
    <row r="920" spans="15:16">
      <c r="O920" s="62"/>
      <c r="P920" s="62"/>
    </row>
  </sheetData>
  <mergeCells count="450">
    <mergeCell ref="J57:J59"/>
    <mergeCell ref="K57:K59"/>
    <mergeCell ref="N57:N59"/>
    <mergeCell ref="O57:O59"/>
    <mergeCell ref="P60:P61"/>
    <mergeCell ref="H60:H61"/>
    <mergeCell ref="I60:I61"/>
    <mergeCell ref="J60:J61"/>
    <mergeCell ref="K60:K61"/>
    <mergeCell ref="N60:N61"/>
    <mergeCell ref="O60:O61"/>
    <mergeCell ref="O53:O54"/>
    <mergeCell ref="P53:P54"/>
    <mergeCell ref="A57:A59"/>
    <mergeCell ref="B57:B59"/>
    <mergeCell ref="C57:C59"/>
    <mergeCell ref="D57:D59"/>
    <mergeCell ref="E57:E59"/>
    <mergeCell ref="F57:F59"/>
    <mergeCell ref="G57:G59"/>
    <mergeCell ref="G53:G54"/>
    <mergeCell ref="H53:H54"/>
    <mergeCell ref="I53:I54"/>
    <mergeCell ref="J53:J54"/>
    <mergeCell ref="K53:K54"/>
    <mergeCell ref="N53:N54"/>
    <mergeCell ref="A53:A54"/>
    <mergeCell ref="B53:B54"/>
    <mergeCell ref="C53:C54"/>
    <mergeCell ref="D53:D54"/>
    <mergeCell ref="E53:E54"/>
    <mergeCell ref="F53:F54"/>
    <mergeCell ref="P57:P59"/>
    <mergeCell ref="H57:H59"/>
    <mergeCell ref="I57:I59"/>
    <mergeCell ref="J48:J52"/>
    <mergeCell ref="K48:K52"/>
    <mergeCell ref="N48:N52"/>
    <mergeCell ref="O48:O52"/>
    <mergeCell ref="P48:P52"/>
    <mergeCell ref="A48:A52"/>
    <mergeCell ref="B48:B52"/>
    <mergeCell ref="C48:C52"/>
    <mergeCell ref="D48:D52"/>
    <mergeCell ref="E48:E52"/>
    <mergeCell ref="F48:F52"/>
    <mergeCell ref="G48:G52"/>
    <mergeCell ref="H48:H52"/>
    <mergeCell ref="I48:I52"/>
    <mergeCell ref="I46:I47"/>
    <mergeCell ref="J46:J47"/>
    <mergeCell ref="K46:K47"/>
    <mergeCell ref="N46:N47"/>
    <mergeCell ref="O46:O47"/>
    <mergeCell ref="P46:P47"/>
    <mergeCell ref="P44:P45"/>
    <mergeCell ref="B46:B47"/>
    <mergeCell ref="C46:C47"/>
    <mergeCell ref="D46:D47"/>
    <mergeCell ref="E46:E47"/>
    <mergeCell ref="F46:F47"/>
    <mergeCell ref="G46:G47"/>
    <mergeCell ref="H46:H47"/>
    <mergeCell ref="H44:H45"/>
    <mergeCell ref="I44:I45"/>
    <mergeCell ref="J44:J45"/>
    <mergeCell ref="K44:K45"/>
    <mergeCell ref="N44:N45"/>
    <mergeCell ref="O44:O45"/>
    <mergeCell ref="G44:G45"/>
    <mergeCell ref="G42:G43"/>
    <mergeCell ref="H42:H43"/>
    <mergeCell ref="J42:J43"/>
    <mergeCell ref="K42:K43"/>
    <mergeCell ref="N42:N43"/>
    <mergeCell ref="A42:A43"/>
    <mergeCell ref="B42:B43"/>
    <mergeCell ref="C42:C43"/>
    <mergeCell ref="D42:D43"/>
    <mergeCell ref="E42:E43"/>
    <mergeCell ref="F42:F43"/>
    <mergeCell ref="J38:J39"/>
    <mergeCell ref="K38:K39"/>
    <mergeCell ref="N38:N39"/>
    <mergeCell ref="O38:O39"/>
    <mergeCell ref="P38:P39"/>
    <mergeCell ref="A38:A39"/>
    <mergeCell ref="B38:B39"/>
    <mergeCell ref="C38:C39"/>
    <mergeCell ref="D38:D39"/>
    <mergeCell ref="E38:E39"/>
    <mergeCell ref="F38:F39"/>
    <mergeCell ref="G38:G39"/>
    <mergeCell ref="H38:H39"/>
    <mergeCell ref="I38:I39"/>
    <mergeCell ref="E36:E37"/>
    <mergeCell ref="F36:F37"/>
    <mergeCell ref="G36:G37"/>
    <mergeCell ref="H36:H37"/>
    <mergeCell ref="H31:H33"/>
    <mergeCell ref="I31:I33"/>
    <mergeCell ref="J31:J33"/>
    <mergeCell ref="K31:K33"/>
    <mergeCell ref="N31:N33"/>
    <mergeCell ref="K34:K35"/>
    <mergeCell ref="N34:N35"/>
    <mergeCell ref="I36:I37"/>
    <mergeCell ref="J36:J37"/>
    <mergeCell ref="K36:K37"/>
    <mergeCell ref="N36:N37"/>
    <mergeCell ref="I34:I35"/>
    <mergeCell ref="J34:J35"/>
    <mergeCell ref="O29:O30"/>
    <mergeCell ref="P29:P30"/>
    <mergeCell ref="A31:A33"/>
    <mergeCell ref="B31:B33"/>
    <mergeCell ref="C31:C33"/>
    <mergeCell ref="D31:D33"/>
    <mergeCell ref="E31:E33"/>
    <mergeCell ref="F31:F33"/>
    <mergeCell ref="G31:G33"/>
    <mergeCell ref="G29:G30"/>
    <mergeCell ref="H29:H30"/>
    <mergeCell ref="I29:I30"/>
    <mergeCell ref="J29:J30"/>
    <mergeCell ref="K29:K30"/>
    <mergeCell ref="N29:N30"/>
    <mergeCell ref="A29:A30"/>
    <mergeCell ref="B29:B30"/>
    <mergeCell ref="C29:C30"/>
    <mergeCell ref="D29:D30"/>
    <mergeCell ref="E29:E30"/>
    <mergeCell ref="F29:F30"/>
    <mergeCell ref="P31:P33"/>
    <mergeCell ref="O31:O33"/>
    <mergeCell ref="J21:J27"/>
    <mergeCell ref="K21:K27"/>
    <mergeCell ref="N21:N27"/>
    <mergeCell ref="O21:O27"/>
    <mergeCell ref="P21:P27"/>
    <mergeCell ref="A21:A27"/>
    <mergeCell ref="B21:B27"/>
    <mergeCell ref="C21:C27"/>
    <mergeCell ref="D21:D27"/>
    <mergeCell ref="E21:E27"/>
    <mergeCell ref="F21:F27"/>
    <mergeCell ref="G21:G27"/>
    <mergeCell ref="H21:H27"/>
    <mergeCell ref="I21:I27"/>
    <mergeCell ref="P19:P20"/>
    <mergeCell ref="P17:P18"/>
    <mergeCell ref="A19:A20"/>
    <mergeCell ref="B19:B20"/>
    <mergeCell ref="C19:C20"/>
    <mergeCell ref="D19:D20"/>
    <mergeCell ref="E19:E20"/>
    <mergeCell ref="F19:F20"/>
    <mergeCell ref="G19:G20"/>
    <mergeCell ref="H19:H20"/>
    <mergeCell ref="H17:H18"/>
    <mergeCell ref="I17:I18"/>
    <mergeCell ref="J17:J18"/>
    <mergeCell ref="K17:K18"/>
    <mergeCell ref="N17:N18"/>
    <mergeCell ref="O17:O18"/>
    <mergeCell ref="A17:A18"/>
    <mergeCell ref="F17:F18"/>
    <mergeCell ref="G17:G18"/>
    <mergeCell ref="K19:K20"/>
    <mergeCell ref="N19:N20"/>
    <mergeCell ref="O19:O20"/>
    <mergeCell ref="A12:A13"/>
    <mergeCell ref="B12:B13"/>
    <mergeCell ref="C12:C13"/>
    <mergeCell ref="D12:D13"/>
    <mergeCell ref="E12:E13"/>
    <mergeCell ref="B17:B18"/>
    <mergeCell ref="C17:C18"/>
    <mergeCell ref="D17:D18"/>
    <mergeCell ref="E17:E18"/>
    <mergeCell ref="P10:P11"/>
    <mergeCell ref="P12:P13"/>
    <mergeCell ref="I122:I123"/>
    <mergeCell ref="J122:J123"/>
    <mergeCell ref="K122:K123"/>
    <mergeCell ref="N122:N123"/>
    <mergeCell ref="O122:O123"/>
    <mergeCell ref="P122:P123"/>
    <mergeCell ref="O119:O121"/>
    <mergeCell ref="P119:P121"/>
    <mergeCell ref="I119:I121"/>
    <mergeCell ref="J119:J121"/>
    <mergeCell ref="K119:K121"/>
    <mergeCell ref="N119:N121"/>
    <mergeCell ref="I114:I115"/>
    <mergeCell ref="J114:J115"/>
    <mergeCell ref="K114:K115"/>
    <mergeCell ref="N114:N115"/>
    <mergeCell ref="O114:O115"/>
    <mergeCell ref="P114:P115"/>
    <mergeCell ref="O105:O106"/>
    <mergeCell ref="P105:P106"/>
    <mergeCell ref="I19:I20"/>
    <mergeCell ref="J19:J20"/>
    <mergeCell ref="A122:A123"/>
    <mergeCell ref="B122:B123"/>
    <mergeCell ref="C122:C123"/>
    <mergeCell ref="D122:D123"/>
    <mergeCell ref="E122:E123"/>
    <mergeCell ref="F122:F123"/>
    <mergeCell ref="G122:G123"/>
    <mergeCell ref="H122:H123"/>
    <mergeCell ref="G119:G121"/>
    <mergeCell ref="H119:H121"/>
    <mergeCell ref="A119:A121"/>
    <mergeCell ref="B119:B121"/>
    <mergeCell ref="C119:C121"/>
    <mergeCell ref="D119:D121"/>
    <mergeCell ref="E119:E121"/>
    <mergeCell ref="F119:F121"/>
    <mergeCell ref="A114:A115"/>
    <mergeCell ref="B114:B115"/>
    <mergeCell ref="C114:C115"/>
    <mergeCell ref="D114:D115"/>
    <mergeCell ref="E114:E115"/>
    <mergeCell ref="F114:F115"/>
    <mergeCell ref="G114:G115"/>
    <mergeCell ref="H114:H115"/>
    <mergeCell ref="G105:G106"/>
    <mergeCell ref="H105:H106"/>
    <mergeCell ref="I105:I106"/>
    <mergeCell ref="J105:J106"/>
    <mergeCell ref="K105:K106"/>
    <mergeCell ref="N105:N106"/>
    <mergeCell ref="A105:A106"/>
    <mergeCell ref="B105:B106"/>
    <mergeCell ref="C105:C106"/>
    <mergeCell ref="D105:D106"/>
    <mergeCell ref="E105:E106"/>
    <mergeCell ref="F105:F106"/>
    <mergeCell ref="I95:I96"/>
    <mergeCell ref="J95:J96"/>
    <mergeCell ref="K95:K96"/>
    <mergeCell ref="N95:N96"/>
    <mergeCell ref="O95:O96"/>
    <mergeCell ref="P95:P96"/>
    <mergeCell ref="O91:O92"/>
    <mergeCell ref="P91:P92"/>
    <mergeCell ref="A95:A96"/>
    <mergeCell ref="B95:B96"/>
    <mergeCell ref="C95:C96"/>
    <mergeCell ref="D95:D96"/>
    <mergeCell ref="E95:E96"/>
    <mergeCell ref="F95:F96"/>
    <mergeCell ref="G95:G96"/>
    <mergeCell ref="H95:H96"/>
    <mergeCell ref="G91:G92"/>
    <mergeCell ref="H91:H92"/>
    <mergeCell ref="I91:I92"/>
    <mergeCell ref="J91:J92"/>
    <mergeCell ref="K91:K92"/>
    <mergeCell ref="N91:N92"/>
    <mergeCell ref="A91:A92"/>
    <mergeCell ref="B91:B92"/>
    <mergeCell ref="C91:C92"/>
    <mergeCell ref="D91:D92"/>
    <mergeCell ref="E91:E92"/>
    <mergeCell ref="F91:F92"/>
    <mergeCell ref="I87:I90"/>
    <mergeCell ref="J87:J90"/>
    <mergeCell ref="K87:K90"/>
    <mergeCell ref="N87:N90"/>
    <mergeCell ref="O87:O90"/>
    <mergeCell ref="P87:P90"/>
    <mergeCell ref="O85:O86"/>
    <mergeCell ref="P85:P86"/>
    <mergeCell ref="A87:A90"/>
    <mergeCell ref="B87:B90"/>
    <mergeCell ref="C87:C90"/>
    <mergeCell ref="D87:D90"/>
    <mergeCell ref="E87:E90"/>
    <mergeCell ref="F87:F90"/>
    <mergeCell ref="G87:G90"/>
    <mergeCell ref="H87:H90"/>
    <mergeCell ref="G85:G86"/>
    <mergeCell ref="H85:H86"/>
    <mergeCell ref="I85:I86"/>
    <mergeCell ref="J85:J86"/>
    <mergeCell ref="K85:K86"/>
    <mergeCell ref="N85:N86"/>
    <mergeCell ref="A85:A86"/>
    <mergeCell ref="B85:B86"/>
    <mergeCell ref="C85:C86"/>
    <mergeCell ref="D85:D86"/>
    <mergeCell ref="E85:E86"/>
    <mergeCell ref="F85:F86"/>
    <mergeCell ref="I78:I79"/>
    <mergeCell ref="J78:J79"/>
    <mergeCell ref="K78:K79"/>
    <mergeCell ref="N78:N79"/>
    <mergeCell ref="O78:O79"/>
    <mergeCell ref="P78:P79"/>
    <mergeCell ref="O74:O75"/>
    <mergeCell ref="P74:P75"/>
    <mergeCell ref="A78:A79"/>
    <mergeCell ref="B78:B79"/>
    <mergeCell ref="C78:C79"/>
    <mergeCell ref="D78:D79"/>
    <mergeCell ref="E78:E79"/>
    <mergeCell ref="F78:F79"/>
    <mergeCell ref="G78:G79"/>
    <mergeCell ref="H78:H79"/>
    <mergeCell ref="G74:G75"/>
    <mergeCell ref="H74:H75"/>
    <mergeCell ref="I74:I75"/>
    <mergeCell ref="J74:K74"/>
    <mergeCell ref="L74:M74"/>
    <mergeCell ref="N74:N75"/>
    <mergeCell ref="A74:A75"/>
    <mergeCell ref="B74:B75"/>
    <mergeCell ref="J62:J63"/>
    <mergeCell ref="K62:K63"/>
    <mergeCell ref="N62:N63"/>
    <mergeCell ref="O62:O63"/>
    <mergeCell ref="P62:P63"/>
    <mergeCell ref="A72:M72"/>
    <mergeCell ref="A62:A63"/>
    <mergeCell ref="B62:B63"/>
    <mergeCell ref="C62:C63"/>
    <mergeCell ref="D62:D63"/>
    <mergeCell ref="E62:E63"/>
    <mergeCell ref="F62:F63"/>
    <mergeCell ref="G62:G63"/>
    <mergeCell ref="H62:H63"/>
    <mergeCell ref="I62:I63"/>
    <mergeCell ref="A60:A61"/>
    <mergeCell ref="B60:B61"/>
    <mergeCell ref="C60:C61"/>
    <mergeCell ref="D60:D61"/>
    <mergeCell ref="E60:E61"/>
    <mergeCell ref="F60:F61"/>
    <mergeCell ref="G60:G61"/>
    <mergeCell ref="C74:C75"/>
    <mergeCell ref="D74:D75"/>
    <mergeCell ref="E74:E75"/>
    <mergeCell ref="F74:F75"/>
    <mergeCell ref="O42:O43"/>
    <mergeCell ref="P42:P43"/>
    <mergeCell ref="I42:I43"/>
    <mergeCell ref="A46:A47"/>
    <mergeCell ref="A55:A56"/>
    <mergeCell ref="B55:B56"/>
    <mergeCell ref="C55:C56"/>
    <mergeCell ref="D55:D56"/>
    <mergeCell ref="E55:E56"/>
    <mergeCell ref="F55:F56"/>
    <mergeCell ref="G55:G56"/>
    <mergeCell ref="H55:H56"/>
    <mergeCell ref="I55:I56"/>
    <mergeCell ref="J55:J56"/>
    <mergeCell ref="K55:K56"/>
    <mergeCell ref="N55:N56"/>
    <mergeCell ref="O55:O56"/>
    <mergeCell ref="P55:P56"/>
    <mergeCell ref="A44:A45"/>
    <mergeCell ref="B44:B45"/>
    <mergeCell ref="C44:C45"/>
    <mergeCell ref="D44:D45"/>
    <mergeCell ref="E44:E45"/>
    <mergeCell ref="F44:F45"/>
    <mergeCell ref="J40:J41"/>
    <mergeCell ref="K40:K41"/>
    <mergeCell ref="N40:N41"/>
    <mergeCell ref="O40:O41"/>
    <mergeCell ref="P40:P41"/>
    <mergeCell ref="A40:A41"/>
    <mergeCell ref="B40:B41"/>
    <mergeCell ref="C40:C41"/>
    <mergeCell ref="D40:D41"/>
    <mergeCell ref="E40:E41"/>
    <mergeCell ref="F40:F41"/>
    <mergeCell ref="G40:G41"/>
    <mergeCell ref="H40:H41"/>
    <mergeCell ref="I40:I41"/>
    <mergeCell ref="O36:O37"/>
    <mergeCell ref="P36:P37"/>
    <mergeCell ref="A36:A37"/>
    <mergeCell ref="B36:B37"/>
    <mergeCell ref="C36:C37"/>
    <mergeCell ref="D36:D37"/>
    <mergeCell ref="A15:A16"/>
    <mergeCell ref="B15:B16"/>
    <mergeCell ref="C15:C16"/>
    <mergeCell ref="D15:D16"/>
    <mergeCell ref="E15:E16"/>
    <mergeCell ref="O15:O16"/>
    <mergeCell ref="P15:P16"/>
    <mergeCell ref="I15:I16"/>
    <mergeCell ref="O34:O35"/>
    <mergeCell ref="P34:P35"/>
    <mergeCell ref="A34:A35"/>
    <mergeCell ref="B34:B35"/>
    <mergeCell ref="C34:C35"/>
    <mergeCell ref="D34:D35"/>
    <mergeCell ref="E34:E35"/>
    <mergeCell ref="F34:F35"/>
    <mergeCell ref="G34:G35"/>
    <mergeCell ref="H34:H35"/>
    <mergeCell ref="J10:J11"/>
    <mergeCell ref="K10:K11"/>
    <mergeCell ref="N12:N13"/>
    <mergeCell ref="O12:O13"/>
    <mergeCell ref="F15:F16"/>
    <mergeCell ref="F12:F13"/>
    <mergeCell ref="G12:G13"/>
    <mergeCell ref="H12:H13"/>
    <mergeCell ref="I12:I13"/>
    <mergeCell ref="J12:J13"/>
    <mergeCell ref="K12:K13"/>
    <mergeCell ref="J15:J16"/>
    <mergeCell ref="K15:K16"/>
    <mergeCell ref="N15:N16"/>
    <mergeCell ref="N10:N11"/>
    <mergeCell ref="O10:O11"/>
    <mergeCell ref="G15:G16"/>
    <mergeCell ref="H15:H16"/>
    <mergeCell ref="A10:A11"/>
    <mergeCell ref="B10:B11"/>
    <mergeCell ref="C10:C11"/>
    <mergeCell ref="D10:D11"/>
    <mergeCell ref="E10:E11"/>
    <mergeCell ref="F10:F11"/>
    <mergeCell ref="G10:G11"/>
    <mergeCell ref="H10:H11"/>
    <mergeCell ref="I10:I11"/>
    <mergeCell ref="A1:P1"/>
    <mergeCell ref="A3:A4"/>
    <mergeCell ref="B3:B4"/>
    <mergeCell ref="C3:C4"/>
    <mergeCell ref="D3:D4"/>
    <mergeCell ref="E3:E4"/>
    <mergeCell ref="F3:F4"/>
    <mergeCell ref="G3:G4"/>
    <mergeCell ref="H3:H4"/>
    <mergeCell ref="I3:I4"/>
    <mergeCell ref="J3:K3"/>
    <mergeCell ref="L3:M3"/>
    <mergeCell ref="N3:N4"/>
    <mergeCell ref="O3:O4"/>
    <mergeCell ref="P3:P4"/>
  </mergeCells>
  <pageMargins left="0.11811023622047245" right="0.11811023622047245" top="0.35433070866141736" bottom="0.35433070866141736" header="0.31496062992125984" footer="0.31496062992125984"/>
  <pageSetup paperSize="8" scale="67" fitToHeight="0" orientation="landscape" horizontalDpi="4294967292"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29"/>
  <sheetViews>
    <sheetView topLeftCell="A44" zoomScale="60" zoomScaleNormal="60" workbookViewId="0">
      <selection activeCell="G45" sqref="G45:G48"/>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224" t="s">
        <v>3116</v>
      </c>
      <c r="B2" s="225"/>
      <c r="C2" s="225"/>
      <c r="D2" s="225"/>
      <c r="E2" s="225"/>
      <c r="F2" s="225"/>
      <c r="G2" s="225"/>
      <c r="H2" s="225"/>
      <c r="I2" s="225"/>
      <c r="J2" s="225"/>
      <c r="K2" s="225"/>
      <c r="L2" s="225"/>
      <c r="M2" s="225"/>
    </row>
    <row r="3" spans="1:16" ht="15.75">
      <c r="A3" s="224"/>
      <c r="B3" s="225"/>
      <c r="C3" s="225"/>
      <c r="D3" s="225"/>
      <c r="E3" s="225"/>
      <c r="F3" s="225"/>
      <c r="G3" s="225"/>
      <c r="H3" s="225"/>
      <c r="I3" s="225"/>
      <c r="J3" s="225"/>
      <c r="K3" s="225"/>
      <c r="L3" s="225"/>
      <c r="M3" s="225"/>
    </row>
    <row r="4" spans="1:16" s="3" customFormat="1" ht="30" customHeight="1">
      <c r="A4" s="473" t="s">
        <v>1</v>
      </c>
      <c r="B4" s="470" t="s">
        <v>2</v>
      </c>
      <c r="C4" s="470" t="s">
        <v>3</v>
      </c>
      <c r="D4" s="473" t="s">
        <v>4</v>
      </c>
      <c r="E4" s="473" t="s">
        <v>5</v>
      </c>
      <c r="F4" s="473" t="s">
        <v>6</v>
      </c>
      <c r="G4" s="473" t="s">
        <v>7</v>
      </c>
      <c r="H4" s="473" t="s">
        <v>8</v>
      </c>
      <c r="I4" s="473" t="s">
        <v>9</v>
      </c>
      <c r="J4" s="475" t="s">
        <v>10</v>
      </c>
      <c r="K4" s="476"/>
      <c r="L4" s="475" t="s">
        <v>11</v>
      </c>
      <c r="M4" s="526"/>
      <c r="N4" s="470" t="s">
        <v>12</v>
      </c>
      <c r="O4" s="470" t="s">
        <v>13</v>
      </c>
      <c r="P4" s="470" t="s">
        <v>14</v>
      </c>
    </row>
    <row r="5" spans="1:16" s="3" customFormat="1" ht="35.25" customHeight="1">
      <c r="A5" s="474"/>
      <c r="B5" s="471"/>
      <c r="C5" s="471"/>
      <c r="D5" s="474"/>
      <c r="E5" s="474"/>
      <c r="F5" s="474"/>
      <c r="G5" s="474"/>
      <c r="H5" s="474"/>
      <c r="I5" s="474"/>
      <c r="J5" s="223">
        <v>2016</v>
      </c>
      <c r="K5" s="223">
        <v>2017</v>
      </c>
      <c r="L5" s="222" t="s">
        <v>15</v>
      </c>
      <c r="M5" s="222" t="s">
        <v>16</v>
      </c>
      <c r="N5" s="471"/>
      <c r="O5" s="471"/>
      <c r="P5" s="471"/>
    </row>
    <row r="6" spans="1:16" s="32" customFormat="1" ht="165">
      <c r="A6" s="413">
        <v>1</v>
      </c>
      <c r="B6" s="413">
        <v>10</v>
      </c>
      <c r="C6" s="413">
        <v>5</v>
      </c>
      <c r="D6" s="413" t="s">
        <v>3117</v>
      </c>
      <c r="E6" s="73" t="s">
        <v>3118</v>
      </c>
      <c r="F6" s="413" t="s">
        <v>3119</v>
      </c>
      <c r="G6" s="413" t="s">
        <v>3120</v>
      </c>
      <c r="H6" s="73" t="s">
        <v>4042</v>
      </c>
      <c r="I6" s="413" t="s">
        <v>3121</v>
      </c>
      <c r="J6" s="413" t="s">
        <v>3122</v>
      </c>
      <c r="K6" s="413" t="s">
        <v>204</v>
      </c>
      <c r="L6" s="380" t="s">
        <v>720</v>
      </c>
      <c r="M6" s="73">
        <v>1</v>
      </c>
      <c r="N6" s="122">
        <v>100380</v>
      </c>
      <c r="O6" s="413" t="s">
        <v>3123</v>
      </c>
      <c r="P6" s="413" t="s">
        <v>29</v>
      </c>
    </row>
    <row r="7" spans="1:16" s="32" customFormat="1" ht="165" customHeight="1">
      <c r="A7" s="546">
        <v>2</v>
      </c>
      <c r="B7" s="546">
        <v>13</v>
      </c>
      <c r="C7" s="546">
        <v>5</v>
      </c>
      <c r="D7" s="546" t="s">
        <v>159</v>
      </c>
      <c r="E7" s="472" t="s">
        <v>3118</v>
      </c>
      <c r="F7" s="546" t="s">
        <v>3124</v>
      </c>
      <c r="G7" s="546" t="s">
        <v>3125</v>
      </c>
      <c r="H7" s="639" t="s">
        <v>4042</v>
      </c>
      <c r="I7" s="546" t="s">
        <v>3126</v>
      </c>
      <c r="J7" s="546" t="s">
        <v>3122</v>
      </c>
      <c r="K7" s="546" t="s">
        <v>204</v>
      </c>
      <c r="L7" s="380" t="s">
        <v>4043</v>
      </c>
      <c r="M7" s="73">
        <v>3</v>
      </c>
      <c r="N7" s="530">
        <v>75000</v>
      </c>
      <c r="O7" s="546" t="s">
        <v>3123</v>
      </c>
      <c r="P7" s="546" t="s">
        <v>29</v>
      </c>
    </row>
    <row r="8" spans="1:16" s="32" customFormat="1" ht="60" customHeight="1">
      <c r="A8" s="546"/>
      <c r="B8" s="546"/>
      <c r="C8" s="546"/>
      <c r="D8" s="546"/>
      <c r="E8" s="472"/>
      <c r="F8" s="546"/>
      <c r="G8" s="546"/>
      <c r="H8" s="639"/>
      <c r="I8" s="546"/>
      <c r="J8" s="546"/>
      <c r="K8" s="546"/>
      <c r="L8" s="380" t="s">
        <v>4044</v>
      </c>
      <c r="M8" s="73">
        <v>1</v>
      </c>
      <c r="N8" s="530"/>
      <c r="O8" s="546"/>
      <c r="P8" s="546"/>
    </row>
    <row r="9" spans="1:16" s="32" customFormat="1" ht="135">
      <c r="A9" s="413">
        <v>3</v>
      </c>
      <c r="B9" s="413">
        <v>6</v>
      </c>
      <c r="C9" s="413" t="s">
        <v>68</v>
      </c>
      <c r="D9" s="413" t="s">
        <v>1135</v>
      </c>
      <c r="E9" s="73" t="s">
        <v>3118</v>
      </c>
      <c r="F9" s="413" t="s">
        <v>3128</v>
      </c>
      <c r="G9" s="413" t="s">
        <v>3129</v>
      </c>
      <c r="H9" s="413" t="s">
        <v>3130</v>
      </c>
      <c r="I9" s="413" t="s">
        <v>3131</v>
      </c>
      <c r="J9" s="413" t="s">
        <v>3122</v>
      </c>
      <c r="K9" s="413" t="s">
        <v>204</v>
      </c>
      <c r="L9" s="413" t="s">
        <v>3132</v>
      </c>
      <c r="M9" s="413">
        <v>1</v>
      </c>
      <c r="N9" s="442">
        <v>50000</v>
      </c>
      <c r="O9" s="413" t="s">
        <v>3123</v>
      </c>
      <c r="P9" s="413" t="s">
        <v>29</v>
      </c>
    </row>
    <row r="10" spans="1:16" s="15" customFormat="1" ht="75">
      <c r="A10" s="546">
        <v>4</v>
      </c>
      <c r="B10" s="472">
        <v>6</v>
      </c>
      <c r="C10" s="546" t="s">
        <v>493</v>
      </c>
      <c r="D10" s="472" t="s">
        <v>50</v>
      </c>
      <c r="E10" s="472" t="s">
        <v>4045</v>
      </c>
      <c r="F10" s="472" t="s">
        <v>3134</v>
      </c>
      <c r="G10" s="472" t="s">
        <v>3135</v>
      </c>
      <c r="H10" s="472" t="s">
        <v>3136</v>
      </c>
      <c r="I10" s="472" t="s">
        <v>3137</v>
      </c>
      <c r="J10" s="547" t="s">
        <v>4046</v>
      </c>
      <c r="K10" s="546" t="s">
        <v>204</v>
      </c>
      <c r="L10" s="413" t="s">
        <v>3132</v>
      </c>
      <c r="M10" s="413">
        <v>2</v>
      </c>
      <c r="N10" s="530">
        <v>24710.799999999999</v>
      </c>
      <c r="O10" s="472" t="s">
        <v>4047</v>
      </c>
      <c r="P10" s="472">
        <v>40.5</v>
      </c>
    </row>
    <row r="11" spans="1:16" s="15" customFormat="1" ht="25.5">
      <c r="A11" s="546"/>
      <c r="B11" s="472"/>
      <c r="C11" s="546"/>
      <c r="D11" s="472"/>
      <c r="E11" s="472"/>
      <c r="F11" s="472"/>
      <c r="G11" s="472"/>
      <c r="H11" s="472"/>
      <c r="I11" s="472"/>
      <c r="J11" s="547"/>
      <c r="K11" s="546"/>
      <c r="L11" s="380" t="s">
        <v>980</v>
      </c>
      <c r="M11" s="380">
        <v>4</v>
      </c>
      <c r="N11" s="530"/>
      <c r="O11" s="472"/>
      <c r="P11" s="472"/>
    </row>
    <row r="12" spans="1:16" s="15" customFormat="1" ht="127.5">
      <c r="A12" s="546"/>
      <c r="B12" s="472"/>
      <c r="C12" s="546"/>
      <c r="D12" s="472"/>
      <c r="E12" s="472"/>
      <c r="F12" s="472"/>
      <c r="G12" s="472"/>
      <c r="H12" s="472"/>
      <c r="I12" s="472"/>
      <c r="J12" s="547"/>
      <c r="K12" s="546"/>
      <c r="L12" s="380" t="s">
        <v>985</v>
      </c>
      <c r="M12" s="380">
        <v>1</v>
      </c>
      <c r="N12" s="530"/>
      <c r="O12" s="472"/>
      <c r="P12" s="472"/>
    </row>
    <row r="13" spans="1:16" s="15" customFormat="1" ht="25.5">
      <c r="A13" s="546"/>
      <c r="B13" s="472"/>
      <c r="C13" s="546"/>
      <c r="D13" s="472"/>
      <c r="E13" s="472"/>
      <c r="F13" s="472"/>
      <c r="G13" s="472"/>
      <c r="H13" s="472"/>
      <c r="I13" s="472"/>
      <c r="J13" s="547"/>
      <c r="K13" s="546"/>
      <c r="L13" s="380" t="s">
        <v>2701</v>
      </c>
      <c r="M13" s="380">
        <v>80</v>
      </c>
      <c r="N13" s="530"/>
      <c r="O13" s="472"/>
      <c r="P13" s="472"/>
    </row>
    <row r="14" spans="1:16" s="15" customFormat="1" ht="38.25">
      <c r="A14" s="546"/>
      <c r="B14" s="472"/>
      <c r="C14" s="546"/>
      <c r="D14" s="472"/>
      <c r="E14" s="472"/>
      <c r="F14" s="472"/>
      <c r="G14" s="472"/>
      <c r="H14" s="472"/>
      <c r="I14" s="472"/>
      <c r="J14" s="547"/>
      <c r="K14" s="546"/>
      <c r="L14" s="380" t="s">
        <v>3139</v>
      </c>
      <c r="M14" s="380">
        <v>10000</v>
      </c>
      <c r="N14" s="530"/>
      <c r="O14" s="472"/>
      <c r="P14" s="472"/>
    </row>
    <row r="15" spans="1:16" s="15" customFormat="1" ht="51" customHeight="1">
      <c r="A15" s="546">
        <v>5</v>
      </c>
      <c r="B15" s="472">
        <v>6</v>
      </c>
      <c r="C15" s="546" t="s">
        <v>80</v>
      </c>
      <c r="D15" s="546" t="s">
        <v>1135</v>
      </c>
      <c r="E15" s="472" t="s">
        <v>3140</v>
      </c>
      <c r="F15" s="472" t="s">
        <v>3141</v>
      </c>
      <c r="G15" s="472" t="s">
        <v>3142</v>
      </c>
      <c r="H15" s="472" t="s">
        <v>3143</v>
      </c>
      <c r="I15" s="472" t="s">
        <v>3144</v>
      </c>
      <c r="J15" s="472" t="s">
        <v>4046</v>
      </c>
      <c r="K15" s="546" t="s">
        <v>204</v>
      </c>
      <c r="L15" s="380" t="s">
        <v>2701</v>
      </c>
      <c r="M15" s="380">
        <v>40</v>
      </c>
      <c r="N15" s="530">
        <v>24000</v>
      </c>
      <c r="O15" s="472" t="s">
        <v>3145</v>
      </c>
      <c r="P15" s="472">
        <v>34</v>
      </c>
    </row>
    <row r="16" spans="1:16" s="15" customFormat="1" ht="25.5">
      <c r="A16" s="546"/>
      <c r="B16" s="472"/>
      <c r="C16" s="546"/>
      <c r="D16" s="546"/>
      <c r="E16" s="472"/>
      <c r="F16" s="472"/>
      <c r="G16" s="472"/>
      <c r="H16" s="472"/>
      <c r="I16" s="472"/>
      <c r="J16" s="472"/>
      <c r="K16" s="546"/>
      <c r="L16" s="380" t="s">
        <v>980</v>
      </c>
      <c r="M16" s="380">
        <v>2</v>
      </c>
      <c r="N16" s="530"/>
      <c r="O16" s="472"/>
      <c r="P16" s="472"/>
    </row>
    <row r="17" spans="1:16" s="15" customFormat="1" ht="12.75">
      <c r="A17" s="546">
        <v>6</v>
      </c>
      <c r="B17" s="472">
        <v>13</v>
      </c>
      <c r="C17" s="472">
        <v>5</v>
      </c>
      <c r="D17" s="472" t="s">
        <v>58</v>
      </c>
      <c r="E17" s="472" t="s">
        <v>3133</v>
      </c>
      <c r="F17" s="472" t="s">
        <v>3146</v>
      </c>
      <c r="G17" s="472" t="s">
        <v>3147</v>
      </c>
      <c r="H17" s="472" t="s">
        <v>662</v>
      </c>
      <c r="I17" s="472" t="s">
        <v>3148</v>
      </c>
      <c r="J17" s="472" t="s">
        <v>3149</v>
      </c>
      <c r="K17" s="546" t="s">
        <v>204</v>
      </c>
      <c r="L17" s="380" t="s">
        <v>3127</v>
      </c>
      <c r="M17" s="380">
        <v>1</v>
      </c>
      <c r="N17" s="530">
        <v>9500</v>
      </c>
      <c r="O17" s="472" t="s">
        <v>3150</v>
      </c>
      <c r="P17" s="472">
        <v>33.5</v>
      </c>
    </row>
    <row r="18" spans="1:16" s="15" customFormat="1" ht="25.5">
      <c r="A18" s="546"/>
      <c r="B18" s="472"/>
      <c r="C18" s="472"/>
      <c r="D18" s="472"/>
      <c r="E18" s="472"/>
      <c r="F18" s="472"/>
      <c r="G18" s="472"/>
      <c r="H18" s="472"/>
      <c r="I18" s="472"/>
      <c r="J18" s="472"/>
      <c r="K18" s="546"/>
      <c r="L18" s="380" t="s">
        <v>3151</v>
      </c>
      <c r="M18" s="380">
        <v>200</v>
      </c>
      <c r="N18" s="530"/>
      <c r="O18" s="472"/>
      <c r="P18" s="472"/>
    </row>
    <row r="19" spans="1:16" s="15" customFormat="1" ht="25.5">
      <c r="A19" s="546">
        <v>7</v>
      </c>
      <c r="B19" s="472">
        <v>10</v>
      </c>
      <c r="C19" s="546" t="s">
        <v>88</v>
      </c>
      <c r="D19" s="472" t="s">
        <v>3152</v>
      </c>
      <c r="E19" s="472" t="s">
        <v>3153</v>
      </c>
      <c r="F19" s="472" t="s">
        <v>3154</v>
      </c>
      <c r="G19" s="472" t="s">
        <v>3155</v>
      </c>
      <c r="H19" s="472" t="s">
        <v>3156</v>
      </c>
      <c r="I19" s="472" t="s">
        <v>3157</v>
      </c>
      <c r="J19" s="472" t="s">
        <v>3158</v>
      </c>
      <c r="K19" s="546" t="s">
        <v>204</v>
      </c>
      <c r="L19" s="380" t="s">
        <v>982</v>
      </c>
      <c r="M19" s="380">
        <v>7</v>
      </c>
      <c r="N19" s="530">
        <v>23670.15</v>
      </c>
      <c r="O19" s="472" t="s">
        <v>3159</v>
      </c>
      <c r="P19" s="472">
        <v>33</v>
      </c>
    </row>
    <row r="20" spans="1:16" s="15" customFormat="1" ht="38.25">
      <c r="A20" s="546"/>
      <c r="B20" s="472"/>
      <c r="C20" s="546"/>
      <c r="D20" s="472"/>
      <c r="E20" s="472"/>
      <c r="F20" s="472"/>
      <c r="G20" s="472"/>
      <c r="H20" s="472"/>
      <c r="I20" s="472"/>
      <c r="J20" s="472"/>
      <c r="K20" s="546"/>
      <c r="L20" s="380" t="s">
        <v>3160</v>
      </c>
      <c r="M20" s="380">
        <v>280</v>
      </c>
      <c r="N20" s="530"/>
      <c r="O20" s="472"/>
      <c r="P20" s="472"/>
    </row>
    <row r="21" spans="1:16" s="15" customFormat="1" ht="36.75" customHeight="1">
      <c r="A21" s="546">
        <v>8</v>
      </c>
      <c r="B21" s="472">
        <v>6</v>
      </c>
      <c r="C21" s="546" t="s">
        <v>423</v>
      </c>
      <c r="D21" s="472" t="s">
        <v>58</v>
      </c>
      <c r="E21" s="472" t="s">
        <v>3161</v>
      </c>
      <c r="F21" s="472" t="s">
        <v>3162</v>
      </c>
      <c r="G21" s="472" t="s">
        <v>3163</v>
      </c>
      <c r="H21" s="472" t="s">
        <v>3164</v>
      </c>
      <c r="I21" s="472" t="s">
        <v>3165</v>
      </c>
      <c r="J21" s="472" t="s">
        <v>4048</v>
      </c>
      <c r="K21" s="546" t="s">
        <v>204</v>
      </c>
      <c r="L21" s="380" t="s">
        <v>982</v>
      </c>
      <c r="M21" s="380">
        <v>7</v>
      </c>
      <c r="N21" s="530">
        <v>17016</v>
      </c>
      <c r="O21" s="472" t="s">
        <v>3166</v>
      </c>
      <c r="P21" s="472">
        <v>33</v>
      </c>
    </row>
    <row r="22" spans="1:16" s="15" customFormat="1" ht="50.25" customHeight="1">
      <c r="A22" s="546"/>
      <c r="B22" s="472"/>
      <c r="C22" s="546"/>
      <c r="D22" s="472"/>
      <c r="E22" s="472"/>
      <c r="F22" s="472"/>
      <c r="G22" s="472"/>
      <c r="H22" s="472"/>
      <c r="I22" s="472"/>
      <c r="J22" s="472"/>
      <c r="K22" s="546"/>
      <c r="L22" s="380" t="s">
        <v>3160</v>
      </c>
      <c r="M22" s="380">
        <v>280</v>
      </c>
      <c r="N22" s="530"/>
      <c r="O22" s="472"/>
      <c r="P22" s="472"/>
    </row>
    <row r="23" spans="1:16" s="15" customFormat="1" ht="38.25" customHeight="1">
      <c r="A23" s="546">
        <v>9</v>
      </c>
      <c r="B23" s="472">
        <v>11</v>
      </c>
      <c r="C23" s="546" t="s">
        <v>423</v>
      </c>
      <c r="D23" s="472" t="s">
        <v>58</v>
      </c>
      <c r="E23" s="472" t="s">
        <v>3167</v>
      </c>
      <c r="F23" s="472" t="s">
        <v>3168</v>
      </c>
      <c r="G23" s="472" t="s">
        <v>3169</v>
      </c>
      <c r="H23" s="472" t="s">
        <v>3143</v>
      </c>
      <c r="I23" s="472" t="s">
        <v>3170</v>
      </c>
      <c r="J23" s="472" t="s">
        <v>4049</v>
      </c>
      <c r="K23" s="546" t="s">
        <v>204</v>
      </c>
      <c r="L23" s="380" t="s">
        <v>980</v>
      </c>
      <c r="M23" s="380">
        <v>5</v>
      </c>
      <c r="N23" s="530">
        <v>14289.96</v>
      </c>
      <c r="O23" s="472" t="s">
        <v>3171</v>
      </c>
      <c r="P23" s="472">
        <v>32</v>
      </c>
    </row>
    <row r="24" spans="1:16" s="15" customFormat="1" ht="25.5">
      <c r="A24" s="546"/>
      <c r="B24" s="472"/>
      <c r="C24" s="546"/>
      <c r="D24" s="472"/>
      <c r="E24" s="472"/>
      <c r="F24" s="472"/>
      <c r="G24" s="472"/>
      <c r="H24" s="472"/>
      <c r="I24" s="472"/>
      <c r="J24" s="472"/>
      <c r="K24" s="546"/>
      <c r="L24" s="380" t="s">
        <v>983</v>
      </c>
      <c r="M24" s="380">
        <v>25</v>
      </c>
      <c r="N24" s="530"/>
      <c r="O24" s="472"/>
      <c r="P24" s="472"/>
    </row>
    <row r="25" spans="1:16" s="15" customFormat="1" ht="51">
      <c r="A25" s="546">
        <v>10</v>
      </c>
      <c r="B25" s="472">
        <v>6</v>
      </c>
      <c r="C25" s="472">
        <v>1</v>
      </c>
      <c r="D25" s="472" t="s">
        <v>58</v>
      </c>
      <c r="E25" s="472" t="s">
        <v>3172</v>
      </c>
      <c r="F25" s="472" t="s">
        <v>3173</v>
      </c>
      <c r="G25" s="472" t="s">
        <v>3174</v>
      </c>
      <c r="H25" s="472" t="s">
        <v>579</v>
      </c>
      <c r="I25" s="472" t="s">
        <v>3175</v>
      </c>
      <c r="J25" s="472" t="s">
        <v>3176</v>
      </c>
      <c r="K25" s="546" t="s">
        <v>204</v>
      </c>
      <c r="L25" s="380" t="s">
        <v>3177</v>
      </c>
      <c r="M25" s="380">
        <v>1</v>
      </c>
      <c r="N25" s="530">
        <v>30364.47</v>
      </c>
      <c r="O25" s="472" t="s">
        <v>3178</v>
      </c>
      <c r="P25" s="472">
        <v>32</v>
      </c>
    </row>
    <row r="26" spans="1:16" s="15" customFormat="1" ht="51">
      <c r="A26" s="546"/>
      <c r="B26" s="472"/>
      <c r="C26" s="472"/>
      <c r="D26" s="472"/>
      <c r="E26" s="472"/>
      <c r="F26" s="472"/>
      <c r="G26" s="472"/>
      <c r="H26" s="472"/>
      <c r="I26" s="472"/>
      <c r="J26" s="472"/>
      <c r="K26" s="546"/>
      <c r="L26" s="380" t="s">
        <v>3179</v>
      </c>
      <c r="M26" s="380">
        <v>40</v>
      </c>
      <c r="N26" s="530"/>
      <c r="O26" s="472"/>
      <c r="P26" s="472"/>
    </row>
    <row r="27" spans="1:16" s="15" customFormat="1" ht="38.25" customHeight="1">
      <c r="A27" s="546">
        <v>11</v>
      </c>
      <c r="B27" s="472">
        <v>10</v>
      </c>
      <c r="C27" s="472">
        <v>5</v>
      </c>
      <c r="D27" s="472" t="s">
        <v>58</v>
      </c>
      <c r="E27" s="472" t="s">
        <v>3180</v>
      </c>
      <c r="F27" s="472" t="s">
        <v>3181</v>
      </c>
      <c r="G27" s="472" t="s">
        <v>3182</v>
      </c>
      <c r="H27" s="472" t="s">
        <v>547</v>
      </c>
      <c r="I27" s="472" t="s">
        <v>3183</v>
      </c>
      <c r="J27" s="472" t="s">
        <v>3184</v>
      </c>
      <c r="K27" s="546" t="s">
        <v>204</v>
      </c>
      <c r="L27" s="531" t="s">
        <v>720</v>
      </c>
      <c r="M27" s="531">
        <v>1</v>
      </c>
      <c r="N27" s="530">
        <v>5429.78</v>
      </c>
      <c r="O27" s="472" t="s">
        <v>3185</v>
      </c>
      <c r="P27" s="472">
        <v>31</v>
      </c>
    </row>
    <row r="28" spans="1:16" s="15" customFormat="1" ht="25.5" customHeight="1">
      <c r="A28" s="546"/>
      <c r="B28" s="472"/>
      <c r="C28" s="472"/>
      <c r="D28" s="472"/>
      <c r="E28" s="472"/>
      <c r="F28" s="472"/>
      <c r="G28" s="472"/>
      <c r="H28" s="472"/>
      <c r="I28" s="472"/>
      <c r="J28" s="472"/>
      <c r="K28" s="546"/>
      <c r="L28" s="531"/>
      <c r="M28" s="531"/>
      <c r="N28" s="530"/>
      <c r="O28" s="472"/>
      <c r="P28" s="472"/>
    </row>
    <row r="29" spans="1:16" s="15" customFormat="1" ht="25.5">
      <c r="A29" s="546">
        <v>12</v>
      </c>
      <c r="B29" s="472">
        <v>11</v>
      </c>
      <c r="C29" s="472" t="s">
        <v>88</v>
      </c>
      <c r="D29" s="472" t="s">
        <v>58</v>
      </c>
      <c r="E29" s="472" t="s">
        <v>3186</v>
      </c>
      <c r="F29" s="472" t="s">
        <v>3187</v>
      </c>
      <c r="G29" s="472" t="s">
        <v>3188</v>
      </c>
      <c r="H29" s="472" t="s">
        <v>3189</v>
      </c>
      <c r="I29" s="472" t="s">
        <v>3190</v>
      </c>
      <c r="J29" s="472" t="s">
        <v>4050</v>
      </c>
      <c r="K29" s="546" t="s">
        <v>204</v>
      </c>
      <c r="L29" s="380" t="s">
        <v>980</v>
      </c>
      <c r="M29" s="380">
        <v>1</v>
      </c>
      <c r="N29" s="530">
        <v>24980</v>
      </c>
      <c r="O29" s="472" t="s">
        <v>3191</v>
      </c>
      <c r="P29" s="472">
        <v>30.5</v>
      </c>
    </row>
    <row r="30" spans="1:16" s="15" customFormat="1" ht="25.5">
      <c r="A30" s="546"/>
      <c r="B30" s="472"/>
      <c r="C30" s="472"/>
      <c r="D30" s="472"/>
      <c r="E30" s="472"/>
      <c r="F30" s="472"/>
      <c r="G30" s="472"/>
      <c r="H30" s="472"/>
      <c r="I30" s="472"/>
      <c r="J30" s="472"/>
      <c r="K30" s="546"/>
      <c r="L30" s="380" t="s">
        <v>3192</v>
      </c>
      <c r="M30" s="380">
        <v>20</v>
      </c>
      <c r="N30" s="530"/>
      <c r="O30" s="472"/>
      <c r="P30" s="472"/>
    </row>
    <row r="31" spans="1:16" s="15" customFormat="1" ht="25.5">
      <c r="A31" s="546"/>
      <c r="B31" s="472"/>
      <c r="C31" s="472"/>
      <c r="D31" s="472"/>
      <c r="E31" s="472"/>
      <c r="F31" s="472"/>
      <c r="G31" s="472"/>
      <c r="H31" s="472"/>
      <c r="I31" s="472"/>
      <c r="J31" s="472"/>
      <c r="K31" s="546"/>
      <c r="L31" s="380" t="s">
        <v>982</v>
      </c>
      <c r="M31" s="380">
        <v>1</v>
      </c>
      <c r="N31" s="530"/>
      <c r="O31" s="472"/>
      <c r="P31" s="472"/>
    </row>
    <row r="32" spans="1:16" s="15" customFormat="1" ht="38.25">
      <c r="A32" s="546"/>
      <c r="B32" s="472"/>
      <c r="C32" s="472"/>
      <c r="D32" s="472"/>
      <c r="E32" s="472"/>
      <c r="F32" s="472"/>
      <c r="G32" s="472"/>
      <c r="H32" s="472"/>
      <c r="I32" s="472"/>
      <c r="J32" s="472"/>
      <c r="K32" s="546"/>
      <c r="L32" s="380" t="s">
        <v>131</v>
      </c>
      <c r="M32" s="380">
        <v>100</v>
      </c>
      <c r="N32" s="530"/>
      <c r="O32" s="472"/>
      <c r="P32" s="472"/>
    </row>
    <row r="33" spans="1:16" s="15" customFormat="1" ht="38.25">
      <c r="A33" s="546"/>
      <c r="B33" s="472"/>
      <c r="C33" s="472"/>
      <c r="D33" s="472"/>
      <c r="E33" s="472"/>
      <c r="F33" s="472"/>
      <c r="G33" s="472"/>
      <c r="H33" s="472"/>
      <c r="I33" s="472"/>
      <c r="J33" s="472"/>
      <c r="K33" s="546"/>
      <c r="L33" s="380" t="s">
        <v>3193</v>
      </c>
      <c r="M33" s="380">
        <v>200</v>
      </c>
      <c r="N33" s="530"/>
      <c r="O33" s="472"/>
      <c r="P33" s="472"/>
    </row>
    <row r="34" spans="1:16" s="15" customFormat="1" ht="102" customHeight="1">
      <c r="A34" s="546">
        <v>13</v>
      </c>
      <c r="B34" s="472">
        <v>13</v>
      </c>
      <c r="C34" s="546" t="s">
        <v>107</v>
      </c>
      <c r="D34" s="472" t="s">
        <v>58</v>
      </c>
      <c r="E34" s="472" t="s">
        <v>4045</v>
      </c>
      <c r="F34" s="472" t="s">
        <v>3194</v>
      </c>
      <c r="G34" s="472" t="s">
        <v>3195</v>
      </c>
      <c r="H34" s="472" t="s">
        <v>2412</v>
      </c>
      <c r="I34" s="472" t="s">
        <v>3196</v>
      </c>
      <c r="J34" s="472" t="s">
        <v>3197</v>
      </c>
      <c r="K34" s="546" t="s">
        <v>204</v>
      </c>
      <c r="L34" s="380" t="s">
        <v>3198</v>
      </c>
      <c r="M34" s="380">
        <v>1</v>
      </c>
      <c r="N34" s="530">
        <v>9400</v>
      </c>
      <c r="O34" s="472" t="s">
        <v>4051</v>
      </c>
      <c r="P34" s="472">
        <v>30</v>
      </c>
    </row>
    <row r="35" spans="1:16" s="15" customFormat="1" ht="12.75">
      <c r="A35" s="546"/>
      <c r="B35" s="472"/>
      <c r="C35" s="546"/>
      <c r="D35" s="472"/>
      <c r="E35" s="472"/>
      <c r="F35" s="472"/>
      <c r="G35" s="472"/>
      <c r="H35" s="472"/>
      <c r="I35" s="472"/>
      <c r="J35" s="472"/>
      <c r="K35" s="546"/>
      <c r="L35" s="380" t="s">
        <v>914</v>
      </c>
      <c r="M35" s="380">
        <v>1</v>
      </c>
      <c r="N35" s="530"/>
      <c r="O35" s="472"/>
      <c r="P35" s="472"/>
    </row>
    <row r="36" spans="1:16" s="15" customFormat="1" ht="38.25">
      <c r="A36" s="546"/>
      <c r="B36" s="472"/>
      <c r="C36" s="546"/>
      <c r="D36" s="472"/>
      <c r="E36" s="472"/>
      <c r="F36" s="472"/>
      <c r="G36" s="472"/>
      <c r="H36" s="472"/>
      <c r="I36" s="472"/>
      <c r="J36" s="472"/>
      <c r="K36" s="546"/>
      <c r="L36" s="380" t="s">
        <v>131</v>
      </c>
      <c r="M36" s="380">
        <v>100</v>
      </c>
      <c r="N36" s="530"/>
      <c r="O36" s="472"/>
      <c r="P36" s="472"/>
    </row>
    <row r="37" spans="1:16" s="15" customFormat="1" ht="25.5">
      <c r="A37" s="546"/>
      <c r="B37" s="472"/>
      <c r="C37" s="546"/>
      <c r="D37" s="472"/>
      <c r="E37" s="472"/>
      <c r="F37" s="472"/>
      <c r="G37" s="472"/>
      <c r="H37" s="472"/>
      <c r="I37" s="472"/>
      <c r="J37" s="472"/>
      <c r="K37" s="546"/>
      <c r="L37" s="380" t="s">
        <v>3151</v>
      </c>
      <c r="M37" s="380">
        <v>50</v>
      </c>
      <c r="N37" s="530"/>
      <c r="O37" s="472"/>
      <c r="P37" s="472"/>
    </row>
    <row r="38" spans="1:16" s="15" customFormat="1" ht="89.25">
      <c r="A38" s="413">
        <v>14</v>
      </c>
      <c r="B38" s="73">
        <v>10</v>
      </c>
      <c r="C38" s="413" t="s">
        <v>476</v>
      </c>
      <c r="D38" s="73" t="s">
        <v>3200</v>
      </c>
      <c r="E38" s="73" t="s">
        <v>4045</v>
      </c>
      <c r="F38" s="73" t="s">
        <v>3201</v>
      </c>
      <c r="G38" s="73" t="s">
        <v>3202</v>
      </c>
      <c r="H38" s="73" t="s">
        <v>1671</v>
      </c>
      <c r="I38" s="73" t="s">
        <v>3203</v>
      </c>
      <c r="J38" s="73" t="s">
        <v>2353</v>
      </c>
      <c r="K38" s="413" t="s">
        <v>204</v>
      </c>
      <c r="L38" s="380" t="s">
        <v>720</v>
      </c>
      <c r="M38" s="380">
        <v>1</v>
      </c>
      <c r="N38" s="122">
        <v>37192.660000000003</v>
      </c>
      <c r="O38" s="73" t="s">
        <v>4051</v>
      </c>
      <c r="P38" s="73">
        <v>29.5</v>
      </c>
    </row>
    <row r="39" spans="1:16" s="15" customFormat="1" ht="38.25" customHeight="1">
      <c r="A39" s="546">
        <v>15</v>
      </c>
      <c r="B39" s="472">
        <v>6</v>
      </c>
      <c r="C39" s="472" t="s">
        <v>423</v>
      </c>
      <c r="D39" s="472" t="s">
        <v>134</v>
      </c>
      <c r="E39" s="472" t="s">
        <v>3204</v>
      </c>
      <c r="F39" s="472" t="s">
        <v>3205</v>
      </c>
      <c r="G39" s="472" t="s">
        <v>3206</v>
      </c>
      <c r="H39" s="472" t="s">
        <v>3207</v>
      </c>
      <c r="I39" s="472" t="s">
        <v>3208</v>
      </c>
      <c r="J39" s="472" t="s">
        <v>4052</v>
      </c>
      <c r="K39" s="546" t="s">
        <v>204</v>
      </c>
      <c r="L39" s="380" t="s">
        <v>982</v>
      </c>
      <c r="M39" s="380">
        <v>1</v>
      </c>
      <c r="N39" s="530">
        <v>23070</v>
      </c>
      <c r="O39" s="472" t="s">
        <v>3209</v>
      </c>
      <c r="P39" s="472">
        <v>29.5</v>
      </c>
    </row>
    <row r="40" spans="1:16" s="15" customFormat="1" ht="38.25">
      <c r="A40" s="546"/>
      <c r="B40" s="472"/>
      <c r="C40" s="472"/>
      <c r="D40" s="472"/>
      <c r="E40" s="472"/>
      <c r="F40" s="472"/>
      <c r="G40" s="472"/>
      <c r="H40" s="472"/>
      <c r="I40" s="472"/>
      <c r="J40" s="472"/>
      <c r="K40" s="546"/>
      <c r="L40" s="380" t="s">
        <v>131</v>
      </c>
      <c r="M40" s="380">
        <v>140</v>
      </c>
      <c r="N40" s="530"/>
      <c r="O40" s="472"/>
      <c r="P40" s="472"/>
    </row>
    <row r="41" spans="1:16" s="15" customFormat="1" ht="25.5">
      <c r="A41" s="546"/>
      <c r="B41" s="472"/>
      <c r="C41" s="472"/>
      <c r="D41" s="472"/>
      <c r="E41" s="472"/>
      <c r="F41" s="472"/>
      <c r="G41" s="472"/>
      <c r="H41" s="472"/>
      <c r="I41" s="472"/>
      <c r="J41" s="472"/>
      <c r="K41" s="546"/>
      <c r="L41" s="380" t="s">
        <v>980</v>
      </c>
      <c r="M41" s="380">
        <v>1</v>
      </c>
      <c r="N41" s="530"/>
      <c r="O41" s="472"/>
      <c r="P41" s="472"/>
    </row>
    <row r="42" spans="1:16" s="15" customFormat="1" ht="25.5">
      <c r="A42" s="546"/>
      <c r="B42" s="472"/>
      <c r="C42" s="472"/>
      <c r="D42" s="472"/>
      <c r="E42" s="472"/>
      <c r="F42" s="472"/>
      <c r="G42" s="472"/>
      <c r="H42" s="472"/>
      <c r="I42" s="472"/>
      <c r="J42" s="472"/>
      <c r="K42" s="546"/>
      <c r="L42" s="380" t="s">
        <v>983</v>
      </c>
      <c r="M42" s="380">
        <v>60</v>
      </c>
      <c r="N42" s="530"/>
      <c r="O42" s="472"/>
      <c r="P42" s="472"/>
    </row>
    <row r="43" spans="1:16" s="15" customFormat="1" ht="38.25">
      <c r="A43" s="546">
        <v>16</v>
      </c>
      <c r="B43" s="472">
        <v>10</v>
      </c>
      <c r="C43" s="546" t="s">
        <v>452</v>
      </c>
      <c r="D43" s="472" t="s">
        <v>58</v>
      </c>
      <c r="E43" s="472" t="s">
        <v>3210</v>
      </c>
      <c r="F43" s="472" t="s">
        <v>3211</v>
      </c>
      <c r="G43" s="472" t="s">
        <v>3212</v>
      </c>
      <c r="H43" s="472" t="s">
        <v>1836</v>
      </c>
      <c r="I43" s="472" t="s">
        <v>3213</v>
      </c>
      <c r="J43" s="472" t="s">
        <v>4053</v>
      </c>
      <c r="K43" s="546" t="s">
        <v>204</v>
      </c>
      <c r="L43" s="380" t="s">
        <v>720</v>
      </c>
      <c r="M43" s="380">
        <v>1</v>
      </c>
      <c r="N43" s="530">
        <v>21400.85</v>
      </c>
      <c r="O43" s="472" t="s">
        <v>3214</v>
      </c>
      <c r="P43" s="472">
        <v>29.5</v>
      </c>
    </row>
    <row r="44" spans="1:16" s="15" customFormat="1" ht="127.5">
      <c r="A44" s="546"/>
      <c r="B44" s="472"/>
      <c r="C44" s="546"/>
      <c r="D44" s="472"/>
      <c r="E44" s="472"/>
      <c r="F44" s="472"/>
      <c r="G44" s="472"/>
      <c r="H44" s="472"/>
      <c r="I44" s="472"/>
      <c r="J44" s="472"/>
      <c r="K44" s="546"/>
      <c r="L44" s="380" t="s">
        <v>3215</v>
      </c>
      <c r="M44" s="380">
        <v>1</v>
      </c>
      <c r="N44" s="530"/>
      <c r="O44" s="472"/>
      <c r="P44" s="472"/>
    </row>
    <row r="45" spans="1:16" s="15" customFormat="1" ht="76.5" customHeight="1">
      <c r="A45" s="546">
        <v>17</v>
      </c>
      <c r="B45" s="472">
        <v>12</v>
      </c>
      <c r="C45" s="546" t="s">
        <v>126</v>
      </c>
      <c r="D45" s="472" t="s">
        <v>99</v>
      </c>
      <c r="E45" s="472" t="s">
        <v>3216</v>
      </c>
      <c r="F45" s="472" t="s">
        <v>3217</v>
      </c>
      <c r="G45" s="472" t="s">
        <v>3218</v>
      </c>
      <c r="H45" s="472" t="s">
        <v>3219</v>
      </c>
      <c r="I45" s="472" t="s">
        <v>3220</v>
      </c>
      <c r="J45" s="472" t="s">
        <v>4054</v>
      </c>
      <c r="K45" s="546" t="s">
        <v>204</v>
      </c>
      <c r="L45" s="380" t="s">
        <v>982</v>
      </c>
      <c r="M45" s="380">
        <v>1</v>
      </c>
      <c r="N45" s="530">
        <v>25000</v>
      </c>
      <c r="O45" s="472" t="s">
        <v>3221</v>
      </c>
      <c r="P45" s="472">
        <v>29</v>
      </c>
    </row>
    <row r="46" spans="1:16" s="15" customFormat="1" ht="38.25">
      <c r="A46" s="546"/>
      <c r="B46" s="472"/>
      <c r="C46" s="546"/>
      <c r="D46" s="472"/>
      <c r="E46" s="472"/>
      <c r="F46" s="472"/>
      <c r="G46" s="472"/>
      <c r="H46" s="472"/>
      <c r="I46" s="472"/>
      <c r="J46" s="472"/>
      <c r="K46" s="546"/>
      <c r="L46" s="380" t="s">
        <v>131</v>
      </c>
      <c r="M46" s="380">
        <v>120</v>
      </c>
      <c r="N46" s="530"/>
      <c r="O46" s="472"/>
      <c r="P46" s="472"/>
    </row>
    <row r="47" spans="1:16" s="15" customFormat="1" ht="12.75">
      <c r="A47" s="546"/>
      <c r="B47" s="472"/>
      <c r="C47" s="546"/>
      <c r="D47" s="472"/>
      <c r="E47" s="472"/>
      <c r="F47" s="472"/>
      <c r="G47" s="472"/>
      <c r="H47" s="472"/>
      <c r="I47" s="472"/>
      <c r="J47" s="472"/>
      <c r="K47" s="546"/>
      <c r="L47" s="380" t="s">
        <v>3127</v>
      </c>
      <c r="M47" s="380">
        <v>1</v>
      </c>
      <c r="N47" s="530"/>
      <c r="O47" s="472"/>
      <c r="P47" s="472"/>
    </row>
    <row r="48" spans="1:16" s="15" customFormat="1" ht="38.25">
      <c r="A48" s="546"/>
      <c r="B48" s="472"/>
      <c r="C48" s="546"/>
      <c r="D48" s="472"/>
      <c r="E48" s="472"/>
      <c r="F48" s="472"/>
      <c r="G48" s="472"/>
      <c r="H48" s="472"/>
      <c r="I48" s="472"/>
      <c r="J48" s="472"/>
      <c r="K48" s="546"/>
      <c r="L48" s="380" t="s">
        <v>720</v>
      </c>
      <c r="M48" s="380">
        <v>1</v>
      </c>
      <c r="N48" s="530"/>
      <c r="O48" s="472"/>
      <c r="P48" s="472"/>
    </row>
    <row r="49" spans="1:16" s="15" customFormat="1" ht="36.75" customHeight="1">
      <c r="A49" s="546">
        <v>18</v>
      </c>
      <c r="B49" s="472">
        <v>6</v>
      </c>
      <c r="C49" s="546" t="s">
        <v>2728</v>
      </c>
      <c r="D49" s="472" t="s">
        <v>3222</v>
      </c>
      <c r="E49" s="472" t="s">
        <v>3223</v>
      </c>
      <c r="F49" s="472" t="s">
        <v>3224</v>
      </c>
      <c r="G49" s="472" t="s">
        <v>3225</v>
      </c>
      <c r="H49" s="472" t="s">
        <v>572</v>
      </c>
      <c r="I49" s="472" t="s">
        <v>3226</v>
      </c>
      <c r="J49" s="472" t="s">
        <v>4055</v>
      </c>
      <c r="K49" s="546" t="s">
        <v>204</v>
      </c>
      <c r="L49" s="380" t="s">
        <v>3192</v>
      </c>
      <c r="M49" s="380">
        <v>90</v>
      </c>
      <c r="N49" s="530">
        <v>24998.91</v>
      </c>
      <c r="O49" s="472" t="s">
        <v>3227</v>
      </c>
      <c r="P49" s="472">
        <v>29</v>
      </c>
    </row>
    <row r="50" spans="1:16" s="15" customFormat="1" ht="36.75" customHeight="1">
      <c r="A50" s="546"/>
      <c r="B50" s="472"/>
      <c r="C50" s="546"/>
      <c r="D50" s="472"/>
      <c r="E50" s="472"/>
      <c r="F50" s="472"/>
      <c r="G50" s="472"/>
      <c r="H50" s="472"/>
      <c r="I50" s="472"/>
      <c r="J50" s="472"/>
      <c r="K50" s="546"/>
      <c r="L50" s="380" t="s">
        <v>3228</v>
      </c>
      <c r="M50" s="380">
        <v>3</v>
      </c>
      <c r="N50" s="530"/>
      <c r="O50" s="472"/>
      <c r="P50" s="472"/>
    </row>
    <row r="51" spans="1:16" ht="25.5">
      <c r="A51" s="472">
        <v>19</v>
      </c>
      <c r="B51" s="472">
        <v>13</v>
      </c>
      <c r="C51" s="472" t="s">
        <v>411</v>
      </c>
      <c r="D51" s="472" t="s">
        <v>58</v>
      </c>
      <c r="E51" s="472" t="s">
        <v>3229</v>
      </c>
      <c r="F51" s="472" t="s">
        <v>3230</v>
      </c>
      <c r="G51" s="472" t="s">
        <v>3231</v>
      </c>
      <c r="H51" s="472" t="s">
        <v>3232</v>
      </c>
      <c r="I51" s="472" t="s">
        <v>3233</v>
      </c>
      <c r="J51" s="472" t="s">
        <v>4056</v>
      </c>
      <c r="K51" s="469" t="s">
        <v>204</v>
      </c>
      <c r="L51" s="73" t="s">
        <v>3234</v>
      </c>
      <c r="M51" s="119">
        <v>20</v>
      </c>
      <c r="N51" s="530">
        <v>18512.099999999999</v>
      </c>
      <c r="O51" s="472" t="s">
        <v>3235</v>
      </c>
      <c r="P51" s="472">
        <v>29</v>
      </c>
    </row>
    <row r="52" spans="1:16" ht="25.5">
      <c r="A52" s="472"/>
      <c r="B52" s="472"/>
      <c r="C52" s="472"/>
      <c r="D52" s="472"/>
      <c r="E52" s="472"/>
      <c r="F52" s="472"/>
      <c r="G52" s="472"/>
      <c r="H52" s="472"/>
      <c r="I52" s="472"/>
      <c r="J52" s="472"/>
      <c r="K52" s="469"/>
      <c r="L52" s="73" t="s">
        <v>983</v>
      </c>
      <c r="M52" s="119">
        <f>250+20</f>
        <v>270</v>
      </c>
      <c r="N52" s="530"/>
      <c r="O52" s="472"/>
      <c r="P52" s="472"/>
    </row>
    <row r="53" spans="1:16" ht="23.25" customHeight="1">
      <c r="A53" s="472"/>
      <c r="B53" s="472"/>
      <c r="C53" s="472"/>
      <c r="D53" s="472"/>
      <c r="E53" s="472"/>
      <c r="F53" s="472"/>
      <c r="G53" s="472"/>
      <c r="H53" s="472"/>
      <c r="I53" s="472"/>
      <c r="J53" s="472"/>
      <c r="K53" s="469"/>
      <c r="L53" s="73" t="s">
        <v>720</v>
      </c>
      <c r="M53" s="119">
        <v>1</v>
      </c>
      <c r="N53" s="530"/>
      <c r="O53" s="472"/>
      <c r="P53" s="472"/>
    </row>
    <row r="54" spans="1:16" ht="23.25" customHeight="1">
      <c r="A54" s="472"/>
      <c r="B54" s="472"/>
      <c r="C54" s="472"/>
      <c r="D54" s="472"/>
      <c r="E54" s="472"/>
      <c r="F54" s="472"/>
      <c r="G54" s="472"/>
      <c r="H54" s="472"/>
      <c r="I54" s="472"/>
      <c r="J54" s="472"/>
      <c r="K54" s="469"/>
      <c r="L54" s="73" t="s">
        <v>3236</v>
      </c>
      <c r="M54" s="119">
        <v>200</v>
      </c>
      <c r="N54" s="530"/>
      <c r="O54" s="472"/>
      <c r="P54" s="472"/>
    </row>
    <row r="55" spans="1:16" s="3" customFormat="1" ht="12.75">
      <c r="A55" s="39"/>
      <c r="B55" s="186"/>
      <c r="C55" s="186"/>
      <c r="D55" s="186"/>
      <c r="E55" s="129"/>
      <c r="F55" s="83"/>
      <c r="G55" s="185"/>
      <c r="H55" s="83"/>
      <c r="I55" s="83"/>
      <c r="J55" s="322"/>
      <c r="K55" s="83"/>
      <c r="L55" s="129"/>
      <c r="M55" s="323"/>
      <c r="N55" s="324"/>
      <c r="O55" s="111"/>
      <c r="P55" s="325"/>
    </row>
    <row r="56" spans="1:16">
      <c r="F56" s="346"/>
      <c r="G56" s="348"/>
      <c r="H56" s="346"/>
      <c r="I56" s="346"/>
      <c r="J56" s="333"/>
    </row>
    <row r="57" spans="1:16">
      <c r="F57" s="334" t="s">
        <v>169</v>
      </c>
      <c r="G57" s="326">
        <f>N6+N7+N9</f>
        <v>225380</v>
      </c>
      <c r="H57" s="439"/>
      <c r="I57" s="440" t="s">
        <v>171</v>
      </c>
      <c r="J57" s="334">
        <v>3</v>
      </c>
    </row>
    <row r="58" spans="1:16" ht="30">
      <c r="F58" s="334" t="s">
        <v>170</v>
      </c>
      <c r="G58" s="326">
        <f>N10+N15+N17+N19+N21+N23+N25+N27+N29+N34+N38+N39+N43+N45+N49+N51</f>
        <v>333535.67999999993</v>
      </c>
      <c r="H58" s="439"/>
      <c r="I58" s="440" t="s">
        <v>173</v>
      </c>
      <c r="J58" s="334">
        <v>16</v>
      </c>
    </row>
    <row r="59" spans="1:16">
      <c r="F59" s="334" t="s">
        <v>172</v>
      </c>
      <c r="G59" s="326">
        <f>G57+G58</f>
        <v>558915.67999999993</v>
      </c>
      <c r="H59" s="439"/>
      <c r="I59" s="441" t="s">
        <v>174</v>
      </c>
      <c r="J59" s="334">
        <f>J57+J58</f>
        <v>19</v>
      </c>
    </row>
    <row r="60" spans="1:16">
      <c r="F60" s="346"/>
      <c r="G60" s="346"/>
      <c r="H60" s="346"/>
      <c r="I60" s="346"/>
      <c r="J60" s="346"/>
      <c r="K60" s="346"/>
      <c r="L60" s="346"/>
    </row>
    <row r="63" spans="1:16" ht="15.75">
      <c r="A63" s="480" t="s">
        <v>175</v>
      </c>
      <c r="B63" s="481"/>
      <c r="C63" s="481"/>
      <c r="D63" s="481"/>
      <c r="E63" s="481"/>
      <c r="F63" s="481"/>
      <c r="G63" s="481"/>
      <c r="H63" s="481"/>
      <c r="I63" s="481"/>
      <c r="J63" s="481"/>
      <c r="K63" s="481"/>
      <c r="L63" s="481"/>
      <c r="M63" s="481"/>
    </row>
    <row r="64" spans="1:16" ht="15.75">
      <c r="A64" s="224"/>
      <c r="B64" s="225"/>
      <c r="C64" s="225"/>
      <c r="D64" s="225"/>
      <c r="E64" s="225"/>
      <c r="F64" s="225"/>
      <c r="G64" s="225"/>
      <c r="H64" s="225"/>
      <c r="I64" s="225"/>
      <c r="J64" s="225"/>
      <c r="K64" s="225"/>
      <c r="L64" s="225"/>
      <c r="M64" s="225"/>
    </row>
    <row r="65" spans="1:17" s="3" customFormat="1" ht="30" customHeight="1">
      <c r="A65" s="473" t="s">
        <v>1</v>
      </c>
      <c r="B65" s="470" t="s">
        <v>2</v>
      </c>
      <c r="C65" s="470" t="s">
        <v>3</v>
      </c>
      <c r="D65" s="473" t="s">
        <v>4</v>
      </c>
      <c r="E65" s="473" t="s">
        <v>5</v>
      </c>
      <c r="F65" s="473" t="s">
        <v>6</v>
      </c>
      <c r="G65" s="473" t="s">
        <v>7</v>
      </c>
      <c r="H65" s="473" t="s">
        <v>8</v>
      </c>
      <c r="I65" s="473" t="s">
        <v>9</v>
      </c>
      <c r="J65" s="475" t="s">
        <v>10</v>
      </c>
      <c r="K65" s="476"/>
      <c r="L65" s="475" t="s">
        <v>11</v>
      </c>
      <c r="M65" s="526"/>
      <c r="N65" s="470" t="s">
        <v>12</v>
      </c>
      <c r="O65" s="470" t="s">
        <v>13</v>
      </c>
      <c r="P65" s="470" t="s">
        <v>14</v>
      </c>
    </row>
    <row r="66" spans="1:17" s="3" customFormat="1" ht="35.25" customHeight="1">
      <c r="A66" s="474"/>
      <c r="B66" s="471"/>
      <c r="C66" s="471"/>
      <c r="D66" s="474"/>
      <c r="E66" s="474"/>
      <c r="F66" s="474"/>
      <c r="G66" s="474"/>
      <c r="H66" s="474"/>
      <c r="I66" s="474"/>
      <c r="J66" s="223">
        <v>2016</v>
      </c>
      <c r="K66" s="223">
        <v>2017</v>
      </c>
      <c r="L66" s="222" t="s">
        <v>15</v>
      </c>
      <c r="M66" s="222" t="s">
        <v>16</v>
      </c>
      <c r="N66" s="471"/>
      <c r="O66" s="471"/>
      <c r="P66" s="471"/>
    </row>
    <row r="67" spans="1:17" s="19" customFormat="1" ht="25.5">
      <c r="A67" s="502">
        <v>1</v>
      </c>
      <c r="B67" s="519">
        <v>13</v>
      </c>
      <c r="C67" s="640" t="s">
        <v>493</v>
      </c>
      <c r="D67" s="519" t="s">
        <v>134</v>
      </c>
      <c r="E67" s="486" t="s">
        <v>3237</v>
      </c>
      <c r="F67" s="486" t="s">
        <v>3238</v>
      </c>
      <c r="G67" s="494" t="s">
        <v>3239</v>
      </c>
      <c r="H67" s="494" t="s">
        <v>3240</v>
      </c>
      <c r="I67" s="494" t="s">
        <v>3241</v>
      </c>
      <c r="J67" s="494" t="s">
        <v>3242</v>
      </c>
      <c r="K67" s="502" t="s">
        <v>204</v>
      </c>
      <c r="L67" s="221" t="s">
        <v>3243</v>
      </c>
      <c r="M67" s="220">
        <v>1</v>
      </c>
      <c r="N67" s="538">
        <v>13645</v>
      </c>
      <c r="O67" s="494" t="s">
        <v>3244</v>
      </c>
      <c r="P67" s="632">
        <v>29</v>
      </c>
    </row>
    <row r="68" spans="1:17" s="19" customFormat="1" ht="25.5">
      <c r="A68" s="503"/>
      <c r="B68" s="522"/>
      <c r="C68" s="641"/>
      <c r="D68" s="522"/>
      <c r="E68" s="500"/>
      <c r="F68" s="500"/>
      <c r="G68" s="495"/>
      <c r="H68" s="495"/>
      <c r="I68" s="495"/>
      <c r="J68" s="495"/>
      <c r="K68" s="503"/>
      <c r="L68" s="221" t="s">
        <v>983</v>
      </c>
      <c r="M68" s="220">
        <v>36</v>
      </c>
      <c r="N68" s="539"/>
      <c r="O68" s="495"/>
      <c r="P68" s="633"/>
    </row>
    <row r="69" spans="1:17" s="19" customFormat="1" ht="25.5">
      <c r="A69" s="503"/>
      <c r="B69" s="522"/>
      <c r="C69" s="641"/>
      <c r="D69" s="522"/>
      <c r="E69" s="500"/>
      <c r="F69" s="500"/>
      <c r="G69" s="495"/>
      <c r="H69" s="495"/>
      <c r="I69" s="495"/>
      <c r="J69" s="495"/>
      <c r="K69" s="503"/>
      <c r="L69" s="221" t="s">
        <v>982</v>
      </c>
      <c r="M69" s="220">
        <v>1</v>
      </c>
      <c r="N69" s="539"/>
      <c r="O69" s="495"/>
      <c r="P69" s="633"/>
    </row>
    <row r="70" spans="1:17" s="19" customFormat="1" ht="38.25">
      <c r="A70" s="504"/>
      <c r="B70" s="520"/>
      <c r="C70" s="642"/>
      <c r="D70" s="520"/>
      <c r="E70" s="487"/>
      <c r="F70" s="487"/>
      <c r="G70" s="496"/>
      <c r="H70" s="496"/>
      <c r="I70" s="496"/>
      <c r="J70" s="496"/>
      <c r="K70" s="504"/>
      <c r="L70" s="221" t="s">
        <v>131</v>
      </c>
      <c r="M70" s="220">
        <v>100</v>
      </c>
      <c r="N70" s="540"/>
      <c r="O70" s="496"/>
      <c r="P70" s="635"/>
    </row>
    <row r="71" spans="1:17" s="19" customFormat="1" ht="25.5">
      <c r="A71" s="502">
        <v>2</v>
      </c>
      <c r="B71" s="519">
        <v>9</v>
      </c>
      <c r="C71" s="640" t="s">
        <v>452</v>
      </c>
      <c r="D71" s="519" t="s">
        <v>1050</v>
      </c>
      <c r="E71" s="486" t="s">
        <v>3245</v>
      </c>
      <c r="F71" s="486" t="s">
        <v>3246</v>
      </c>
      <c r="G71" s="494" t="s">
        <v>3247</v>
      </c>
      <c r="H71" s="494" t="s">
        <v>3248</v>
      </c>
      <c r="I71" s="494" t="s">
        <v>3249</v>
      </c>
      <c r="J71" s="494" t="s">
        <v>3250</v>
      </c>
      <c r="K71" s="502" t="s">
        <v>204</v>
      </c>
      <c r="L71" s="221" t="s">
        <v>3251</v>
      </c>
      <c r="M71" s="220">
        <v>1</v>
      </c>
      <c r="N71" s="538">
        <v>30000</v>
      </c>
      <c r="O71" s="494" t="s">
        <v>3252</v>
      </c>
      <c r="P71" s="632">
        <v>28</v>
      </c>
    </row>
    <row r="72" spans="1:17" s="19" customFormat="1" ht="38.25" customHeight="1">
      <c r="A72" s="503"/>
      <c r="B72" s="522"/>
      <c r="C72" s="641"/>
      <c r="D72" s="522"/>
      <c r="E72" s="500"/>
      <c r="F72" s="500"/>
      <c r="G72" s="495"/>
      <c r="H72" s="495"/>
      <c r="I72" s="495"/>
      <c r="J72" s="495"/>
      <c r="K72" s="503"/>
      <c r="L72" s="221" t="s">
        <v>720</v>
      </c>
      <c r="M72" s="220">
        <v>1</v>
      </c>
      <c r="N72" s="539"/>
      <c r="O72" s="495"/>
      <c r="P72" s="633"/>
    </row>
    <row r="73" spans="1:17" s="19" customFormat="1" ht="25.5">
      <c r="A73" s="504"/>
      <c r="B73" s="520"/>
      <c r="C73" s="642"/>
      <c r="D73" s="520"/>
      <c r="E73" s="487"/>
      <c r="F73" s="487"/>
      <c r="G73" s="496"/>
      <c r="H73" s="496"/>
      <c r="I73" s="496"/>
      <c r="J73" s="496"/>
      <c r="K73" s="504"/>
      <c r="L73" s="221" t="s">
        <v>983</v>
      </c>
      <c r="M73" s="220">
        <v>15</v>
      </c>
      <c r="N73" s="540"/>
      <c r="O73" s="496"/>
      <c r="P73" s="635"/>
    </row>
    <row r="74" spans="1:17" s="19" customFormat="1" ht="102">
      <c r="A74" s="220">
        <v>3</v>
      </c>
      <c r="B74" s="366">
        <v>10</v>
      </c>
      <c r="C74" s="382" t="s">
        <v>476</v>
      </c>
      <c r="D74" s="73" t="s">
        <v>3200</v>
      </c>
      <c r="E74" s="227" t="s">
        <v>3133</v>
      </c>
      <c r="F74" s="227" t="s">
        <v>3253</v>
      </c>
      <c r="G74" s="221" t="s">
        <v>3254</v>
      </c>
      <c r="H74" s="221" t="s">
        <v>1671</v>
      </c>
      <c r="I74" s="221" t="s">
        <v>3255</v>
      </c>
      <c r="J74" s="221" t="s">
        <v>3256</v>
      </c>
      <c r="K74" s="220" t="s">
        <v>204</v>
      </c>
      <c r="L74" s="221" t="s">
        <v>720</v>
      </c>
      <c r="M74" s="220">
        <v>1</v>
      </c>
      <c r="N74" s="226">
        <v>12300</v>
      </c>
      <c r="O74" s="59" t="s">
        <v>3199</v>
      </c>
      <c r="P74" s="37">
        <v>28</v>
      </c>
    </row>
    <row r="75" spans="1:17" s="19" customFormat="1" ht="55.5" customHeight="1">
      <c r="A75" s="502">
        <v>4</v>
      </c>
      <c r="B75" s="519">
        <v>6</v>
      </c>
      <c r="C75" s="640" t="s">
        <v>747</v>
      </c>
      <c r="D75" s="519" t="s">
        <v>3257</v>
      </c>
      <c r="E75" s="486" t="s">
        <v>3133</v>
      </c>
      <c r="F75" s="486" t="s">
        <v>3258</v>
      </c>
      <c r="G75" s="494" t="s">
        <v>3259</v>
      </c>
      <c r="H75" s="494" t="s">
        <v>3260</v>
      </c>
      <c r="I75" s="494" t="s">
        <v>3261</v>
      </c>
      <c r="J75" s="494" t="s">
        <v>3262</v>
      </c>
      <c r="K75" s="502" t="s">
        <v>204</v>
      </c>
      <c r="L75" s="220" t="s">
        <v>3251</v>
      </c>
      <c r="M75" s="220">
        <v>1</v>
      </c>
      <c r="N75" s="538">
        <v>19998</v>
      </c>
      <c r="O75" s="494" t="s">
        <v>3138</v>
      </c>
      <c r="P75" s="632">
        <v>28</v>
      </c>
      <c r="Q75" s="99"/>
    </row>
    <row r="76" spans="1:17" s="19" customFormat="1" ht="55.5" customHeight="1">
      <c r="A76" s="504"/>
      <c r="B76" s="520"/>
      <c r="C76" s="642"/>
      <c r="D76" s="520"/>
      <c r="E76" s="487"/>
      <c r="F76" s="487"/>
      <c r="G76" s="496"/>
      <c r="H76" s="496"/>
      <c r="I76" s="496"/>
      <c r="J76" s="496"/>
      <c r="K76" s="504"/>
      <c r="L76" s="221" t="s">
        <v>983</v>
      </c>
      <c r="M76" s="220">
        <v>40</v>
      </c>
      <c r="N76" s="540"/>
      <c r="O76" s="496"/>
      <c r="P76" s="635"/>
      <c r="Q76" s="99"/>
    </row>
    <row r="77" spans="1:17" s="19" customFormat="1" ht="51" customHeight="1">
      <c r="A77" s="502">
        <v>5</v>
      </c>
      <c r="B77" s="519">
        <v>12</v>
      </c>
      <c r="C77" s="519">
        <v>5</v>
      </c>
      <c r="D77" s="519" t="s">
        <v>58</v>
      </c>
      <c r="E77" s="486" t="s">
        <v>3263</v>
      </c>
      <c r="F77" s="486" t="s">
        <v>3264</v>
      </c>
      <c r="G77" s="494" t="s">
        <v>3265</v>
      </c>
      <c r="H77" s="494" t="s">
        <v>3266</v>
      </c>
      <c r="I77" s="494" t="s">
        <v>3267</v>
      </c>
      <c r="J77" s="494" t="s">
        <v>3268</v>
      </c>
      <c r="K77" s="502" t="s">
        <v>204</v>
      </c>
      <c r="L77" s="221" t="s">
        <v>3269</v>
      </c>
      <c r="M77" s="220">
        <v>1</v>
      </c>
      <c r="N77" s="538">
        <v>29790</v>
      </c>
      <c r="O77" s="494" t="s">
        <v>3270</v>
      </c>
      <c r="P77" s="632">
        <v>27</v>
      </c>
    </row>
    <row r="78" spans="1:17" s="19" customFormat="1" ht="38.25">
      <c r="A78" s="503"/>
      <c r="B78" s="522"/>
      <c r="C78" s="522"/>
      <c r="D78" s="522"/>
      <c r="E78" s="500"/>
      <c r="F78" s="500"/>
      <c r="G78" s="495"/>
      <c r="H78" s="495"/>
      <c r="I78" s="495"/>
      <c r="J78" s="495"/>
      <c r="K78" s="503"/>
      <c r="L78" s="221" t="s">
        <v>131</v>
      </c>
      <c r="M78" s="220">
        <v>90</v>
      </c>
      <c r="N78" s="539"/>
      <c r="O78" s="495"/>
      <c r="P78" s="633"/>
    </row>
    <row r="79" spans="1:17" s="19" customFormat="1" ht="51">
      <c r="A79" s="504"/>
      <c r="B79" s="520"/>
      <c r="C79" s="522"/>
      <c r="D79" s="522"/>
      <c r="E79" s="500"/>
      <c r="F79" s="500"/>
      <c r="G79" s="495"/>
      <c r="H79" s="495"/>
      <c r="I79" s="495"/>
      <c r="J79" s="495"/>
      <c r="K79" s="503"/>
      <c r="L79" s="221" t="s">
        <v>971</v>
      </c>
      <c r="M79" s="220">
        <v>1</v>
      </c>
      <c r="N79" s="539"/>
      <c r="O79" s="495"/>
      <c r="P79" s="633"/>
    </row>
    <row r="80" spans="1:17" s="19" customFormat="1" ht="38.25">
      <c r="A80" s="220">
        <v>6</v>
      </c>
      <c r="B80" s="366">
        <v>10</v>
      </c>
      <c r="C80" s="73">
        <v>4</v>
      </c>
      <c r="D80" s="73" t="s">
        <v>1184</v>
      </c>
      <c r="E80" s="227" t="s">
        <v>3133</v>
      </c>
      <c r="F80" s="227" t="s">
        <v>3271</v>
      </c>
      <c r="G80" s="221" t="s">
        <v>3272</v>
      </c>
      <c r="H80" s="221" t="s">
        <v>1671</v>
      </c>
      <c r="I80" s="221" t="s">
        <v>3273</v>
      </c>
      <c r="J80" s="221" t="s">
        <v>3274</v>
      </c>
      <c r="K80" s="220" t="s">
        <v>204</v>
      </c>
      <c r="L80" s="221" t="s">
        <v>720</v>
      </c>
      <c r="M80" s="220">
        <v>1</v>
      </c>
      <c r="N80" s="226">
        <v>24469.57</v>
      </c>
      <c r="O80" s="59" t="s">
        <v>3150</v>
      </c>
      <c r="P80" s="37">
        <v>27</v>
      </c>
    </row>
    <row r="81" spans="1:16" s="19" customFormat="1" ht="38.25" customHeight="1">
      <c r="A81" s="502">
        <v>7</v>
      </c>
      <c r="B81" s="519">
        <v>13</v>
      </c>
      <c r="C81" s="640" t="s">
        <v>80</v>
      </c>
      <c r="D81" s="519" t="s">
        <v>3275</v>
      </c>
      <c r="E81" s="486" t="s">
        <v>3133</v>
      </c>
      <c r="F81" s="486" t="s">
        <v>3276</v>
      </c>
      <c r="G81" s="494" t="s">
        <v>3277</v>
      </c>
      <c r="H81" s="494" t="s">
        <v>3278</v>
      </c>
      <c r="I81" s="494" t="s">
        <v>3279</v>
      </c>
      <c r="J81" s="494" t="s">
        <v>3280</v>
      </c>
      <c r="K81" s="502" t="s">
        <v>204</v>
      </c>
      <c r="L81" s="221" t="s">
        <v>3281</v>
      </c>
      <c r="M81" s="220">
        <v>1</v>
      </c>
      <c r="N81" s="538">
        <v>24924.37</v>
      </c>
      <c r="O81" s="494" t="s">
        <v>3150</v>
      </c>
      <c r="P81" s="632">
        <v>27</v>
      </c>
    </row>
    <row r="82" spans="1:16" s="19" customFormat="1" ht="25.5">
      <c r="A82" s="503"/>
      <c r="B82" s="522"/>
      <c r="C82" s="641"/>
      <c r="D82" s="522"/>
      <c r="E82" s="500"/>
      <c r="F82" s="500"/>
      <c r="G82" s="495"/>
      <c r="H82" s="495"/>
      <c r="I82" s="495"/>
      <c r="J82" s="495"/>
      <c r="K82" s="503"/>
      <c r="L82" s="221" t="s">
        <v>3151</v>
      </c>
      <c r="M82" s="220">
        <v>25</v>
      </c>
      <c r="N82" s="539"/>
      <c r="O82" s="495"/>
      <c r="P82" s="633"/>
    </row>
    <row r="83" spans="1:16" s="19" customFormat="1" ht="25.5">
      <c r="A83" s="503"/>
      <c r="B83" s="522"/>
      <c r="C83" s="641"/>
      <c r="D83" s="522"/>
      <c r="E83" s="500"/>
      <c r="F83" s="500"/>
      <c r="G83" s="495"/>
      <c r="H83" s="495"/>
      <c r="I83" s="495"/>
      <c r="J83" s="495"/>
      <c r="K83" s="503"/>
      <c r="L83" s="221" t="s">
        <v>982</v>
      </c>
      <c r="M83" s="220">
        <v>1</v>
      </c>
      <c r="N83" s="539"/>
      <c r="O83" s="495"/>
      <c r="P83" s="633"/>
    </row>
    <row r="84" spans="1:16" s="19" customFormat="1" ht="38.25">
      <c r="A84" s="504"/>
      <c r="B84" s="520"/>
      <c r="C84" s="642"/>
      <c r="D84" s="520"/>
      <c r="E84" s="487"/>
      <c r="F84" s="487"/>
      <c r="G84" s="496"/>
      <c r="H84" s="496"/>
      <c r="I84" s="496"/>
      <c r="J84" s="496"/>
      <c r="K84" s="504"/>
      <c r="L84" s="221" t="s">
        <v>131</v>
      </c>
      <c r="M84" s="220">
        <v>100</v>
      </c>
      <c r="N84" s="540"/>
      <c r="O84" s="496"/>
      <c r="P84" s="635"/>
    </row>
    <row r="85" spans="1:16" s="19" customFormat="1" ht="12.75">
      <c r="A85" s="502">
        <v>8</v>
      </c>
      <c r="B85" s="519">
        <v>13</v>
      </c>
      <c r="C85" s="640" t="s">
        <v>107</v>
      </c>
      <c r="D85" s="519" t="s">
        <v>58</v>
      </c>
      <c r="E85" s="486" t="s">
        <v>3133</v>
      </c>
      <c r="F85" s="486" t="s">
        <v>3282</v>
      </c>
      <c r="G85" s="494" t="s">
        <v>3283</v>
      </c>
      <c r="H85" s="494" t="s">
        <v>2397</v>
      </c>
      <c r="I85" s="494" t="s">
        <v>3284</v>
      </c>
      <c r="J85" s="494" t="s">
        <v>3285</v>
      </c>
      <c r="K85" s="502" t="s">
        <v>204</v>
      </c>
      <c r="L85" s="221" t="s">
        <v>914</v>
      </c>
      <c r="M85" s="220">
        <v>1</v>
      </c>
      <c r="N85" s="538">
        <v>9200</v>
      </c>
      <c r="O85" s="494" t="s">
        <v>3138</v>
      </c>
      <c r="P85" s="632">
        <v>26</v>
      </c>
    </row>
    <row r="86" spans="1:16" s="19" customFormat="1" ht="25.5">
      <c r="A86" s="504"/>
      <c r="B86" s="520"/>
      <c r="C86" s="642"/>
      <c r="D86" s="520"/>
      <c r="E86" s="487"/>
      <c r="F86" s="487"/>
      <c r="G86" s="496"/>
      <c r="H86" s="496"/>
      <c r="I86" s="496"/>
      <c r="J86" s="496"/>
      <c r="K86" s="504"/>
      <c r="L86" s="221" t="s">
        <v>3151</v>
      </c>
      <c r="M86" s="220">
        <v>70</v>
      </c>
      <c r="N86" s="540"/>
      <c r="O86" s="496"/>
      <c r="P86" s="635"/>
    </row>
    <row r="87" spans="1:16" s="19" customFormat="1" ht="25.5">
      <c r="A87" s="502">
        <v>9</v>
      </c>
      <c r="B87" s="519">
        <v>11</v>
      </c>
      <c r="C87" s="519">
        <v>5</v>
      </c>
      <c r="D87" s="519" t="s">
        <v>58</v>
      </c>
      <c r="E87" s="486" t="s">
        <v>3286</v>
      </c>
      <c r="F87" s="486" t="s">
        <v>3287</v>
      </c>
      <c r="G87" s="643" t="s">
        <v>3288</v>
      </c>
      <c r="H87" s="494" t="s">
        <v>3289</v>
      </c>
      <c r="I87" s="494" t="s">
        <v>3290</v>
      </c>
      <c r="J87" s="494" t="s">
        <v>3291</v>
      </c>
      <c r="K87" s="502" t="s">
        <v>204</v>
      </c>
      <c r="L87" s="221" t="s">
        <v>980</v>
      </c>
      <c r="M87" s="220">
        <v>9</v>
      </c>
      <c r="N87" s="538">
        <v>24995</v>
      </c>
      <c r="O87" s="494" t="s">
        <v>3292</v>
      </c>
      <c r="P87" s="632">
        <v>26</v>
      </c>
    </row>
    <row r="88" spans="1:16" s="19" customFormat="1" ht="38.25">
      <c r="A88" s="503"/>
      <c r="B88" s="522"/>
      <c r="C88" s="522"/>
      <c r="D88" s="522"/>
      <c r="E88" s="500"/>
      <c r="F88" s="500"/>
      <c r="G88" s="495"/>
      <c r="H88" s="495"/>
      <c r="I88" s="495"/>
      <c r="J88" s="495"/>
      <c r="K88" s="503"/>
      <c r="L88" s="221" t="s">
        <v>3139</v>
      </c>
      <c r="M88" s="220">
        <v>1000</v>
      </c>
      <c r="N88" s="539"/>
      <c r="O88" s="495"/>
      <c r="P88" s="633"/>
    </row>
    <row r="89" spans="1:16" s="19" customFormat="1" ht="25.5">
      <c r="A89" s="504"/>
      <c r="B89" s="520"/>
      <c r="C89" s="520"/>
      <c r="D89" s="520"/>
      <c r="E89" s="487"/>
      <c r="F89" s="487"/>
      <c r="G89" s="496"/>
      <c r="H89" s="496"/>
      <c r="I89" s="496"/>
      <c r="J89" s="496"/>
      <c r="K89" s="504"/>
      <c r="L89" s="221" t="s">
        <v>983</v>
      </c>
      <c r="M89" s="220">
        <v>270</v>
      </c>
      <c r="N89" s="540"/>
      <c r="O89" s="496"/>
      <c r="P89" s="635"/>
    </row>
    <row r="90" spans="1:16" s="19" customFormat="1" ht="76.5">
      <c r="A90" s="220">
        <v>10</v>
      </c>
      <c r="B90" s="366">
        <v>13</v>
      </c>
      <c r="C90" s="438" t="s">
        <v>88</v>
      </c>
      <c r="D90" s="366" t="s">
        <v>3293</v>
      </c>
      <c r="E90" s="227" t="s">
        <v>3204</v>
      </c>
      <c r="F90" s="227" t="s">
        <v>3294</v>
      </c>
      <c r="G90" s="219" t="s">
        <v>3295</v>
      </c>
      <c r="H90" s="219" t="s">
        <v>3296</v>
      </c>
      <c r="I90" s="219" t="s">
        <v>3297</v>
      </c>
      <c r="J90" s="221" t="s">
        <v>3298</v>
      </c>
      <c r="K90" s="220" t="s">
        <v>204</v>
      </c>
      <c r="L90" s="221" t="s">
        <v>720</v>
      </c>
      <c r="M90" s="220">
        <v>1</v>
      </c>
      <c r="N90" s="116">
        <v>72215.399999999994</v>
      </c>
      <c r="O90" s="59" t="s">
        <v>3209</v>
      </c>
      <c r="P90" s="37">
        <v>26</v>
      </c>
    </row>
    <row r="91" spans="1:16" s="19" customFormat="1" ht="25.5">
      <c r="A91" s="502">
        <v>11</v>
      </c>
      <c r="B91" s="519">
        <v>13</v>
      </c>
      <c r="C91" s="519">
        <v>5</v>
      </c>
      <c r="D91" s="519" t="s">
        <v>58</v>
      </c>
      <c r="E91" s="486" t="s">
        <v>3299</v>
      </c>
      <c r="F91" s="486" t="s">
        <v>3300</v>
      </c>
      <c r="G91" s="494" t="s">
        <v>3301</v>
      </c>
      <c r="H91" s="494" t="s">
        <v>3302</v>
      </c>
      <c r="I91" s="494" t="s">
        <v>3303</v>
      </c>
      <c r="J91" s="494" t="s">
        <v>2406</v>
      </c>
      <c r="K91" s="502" t="s">
        <v>204</v>
      </c>
      <c r="L91" s="221" t="s">
        <v>3304</v>
      </c>
      <c r="M91" s="220">
        <v>1</v>
      </c>
      <c r="N91" s="538">
        <v>25000</v>
      </c>
      <c r="O91" s="494" t="s">
        <v>3305</v>
      </c>
      <c r="P91" s="632">
        <v>25</v>
      </c>
    </row>
    <row r="92" spans="1:16" s="19" customFormat="1" ht="38.25">
      <c r="A92" s="503"/>
      <c r="B92" s="522"/>
      <c r="C92" s="522"/>
      <c r="D92" s="522"/>
      <c r="E92" s="500"/>
      <c r="F92" s="500"/>
      <c r="G92" s="495"/>
      <c r="H92" s="495"/>
      <c r="I92" s="495"/>
      <c r="J92" s="495"/>
      <c r="K92" s="503"/>
      <c r="L92" s="221" t="s">
        <v>131</v>
      </c>
      <c r="M92" s="220">
        <v>100</v>
      </c>
      <c r="N92" s="539"/>
      <c r="O92" s="495"/>
      <c r="P92" s="633"/>
    </row>
    <row r="93" spans="1:16" s="19" customFormat="1" ht="25.5">
      <c r="A93" s="503"/>
      <c r="B93" s="522"/>
      <c r="C93" s="522"/>
      <c r="D93" s="522"/>
      <c r="E93" s="500"/>
      <c r="F93" s="500"/>
      <c r="G93" s="495"/>
      <c r="H93" s="495"/>
      <c r="I93" s="495"/>
      <c r="J93" s="495"/>
      <c r="K93" s="503"/>
      <c r="L93" s="221" t="s">
        <v>980</v>
      </c>
      <c r="M93" s="220">
        <v>1</v>
      </c>
      <c r="N93" s="539"/>
      <c r="O93" s="495"/>
      <c r="P93" s="633"/>
    </row>
    <row r="94" spans="1:16" s="19" customFormat="1" ht="25.5">
      <c r="A94" s="503"/>
      <c r="B94" s="522"/>
      <c r="C94" s="522"/>
      <c r="D94" s="522"/>
      <c r="E94" s="500"/>
      <c r="F94" s="500"/>
      <c r="G94" s="495"/>
      <c r="H94" s="495"/>
      <c r="I94" s="495"/>
      <c r="J94" s="495"/>
      <c r="K94" s="503"/>
      <c r="L94" s="221" t="s">
        <v>983</v>
      </c>
      <c r="M94" s="220">
        <v>100</v>
      </c>
      <c r="N94" s="539"/>
      <c r="O94" s="495"/>
      <c r="P94" s="633"/>
    </row>
    <row r="95" spans="1:16" s="19" customFormat="1" ht="38.25">
      <c r="A95" s="504"/>
      <c r="B95" s="520"/>
      <c r="C95" s="520"/>
      <c r="D95" s="520"/>
      <c r="E95" s="487"/>
      <c r="F95" s="487"/>
      <c r="G95" s="496"/>
      <c r="H95" s="496"/>
      <c r="I95" s="496"/>
      <c r="J95" s="496"/>
      <c r="K95" s="504"/>
      <c r="L95" s="221" t="s">
        <v>3139</v>
      </c>
      <c r="M95" s="220">
        <v>7000</v>
      </c>
      <c r="N95" s="540"/>
      <c r="O95" s="496"/>
      <c r="P95" s="635"/>
    </row>
    <row r="96" spans="1:16" s="19" customFormat="1" ht="63.75" customHeight="1">
      <c r="A96" s="502">
        <v>12</v>
      </c>
      <c r="B96" s="519">
        <v>12</v>
      </c>
      <c r="C96" s="640" t="s">
        <v>80</v>
      </c>
      <c r="D96" s="519" t="s">
        <v>3306</v>
      </c>
      <c r="E96" s="486" t="s">
        <v>3133</v>
      </c>
      <c r="F96" s="486" t="s">
        <v>3307</v>
      </c>
      <c r="G96" s="494" t="s">
        <v>3308</v>
      </c>
      <c r="H96" s="494" t="s">
        <v>579</v>
      </c>
      <c r="I96" s="494" t="s">
        <v>3309</v>
      </c>
      <c r="J96" s="494" t="s">
        <v>3310</v>
      </c>
      <c r="K96" s="502" t="s">
        <v>204</v>
      </c>
      <c r="L96" s="221" t="s">
        <v>971</v>
      </c>
      <c r="M96" s="220">
        <v>1</v>
      </c>
      <c r="N96" s="538">
        <v>33263</v>
      </c>
      <c r="O96" s="494" t="s">
        <v>3199</v>
      </c>
      <c r="P96" s="632">
        <v>25</v>
      </c>
    </row>
    <row r="97" spans="1:16" s="19" customFormat="1" ht="51">
      <c r="A97" s="504"/>
      <c r="B97" s="520"/>
      <c r="C97" s="642"/>
      <c r="D97" s="520"/>
      <c r="E97" s="487"/>
      <c r="F97" s="487"/>
      <c r="G97" s="496"/>
      <c r="H97" s="496"/>
      <c r="I97" s="496"/>
      <c r="J97" s="496"/>
      <c r="K97" s="504"/>
      <c r="L97" s="221" t="s">
        <v>973</v>
      </c>
      <c r="M97" s="220">
        <v>40</v>
      </c>
      <c r="N97" s="540"/>
      <c r="O97" s="496"/>
      <c r="P97" s="635"/>
    </row>
    <row r="98" spans="1:16" s="19" customFormat="1" ht="61.5" customHeight="1">
      <c r="A98" s="502">
        <v>13</v>
      </c>
      <c r="B98" s="519">
        <v>13</v>
      </c>
      <c r="C98" s="640" t="s">
        <v>80</v>
      </c>
      <c r="D98" s="519" t="s">
        <v>3311</v>
      </c>
      <c r="E98" s="486" t="s">
        <v>3312</v>
      </c>
      <c r="F98" s="486" t="s">
        <v>3313</v>
      </c>
      <c r="G98" s="494" t="s">
        <v>3314</v>
      </c>
      <c r="H98" s="494" t="s">
        <v>579</v>
      </c>
      <c r="I98" s="494" t="s">
        <v>3315</v>
      </c>
      <c r="J98" s="494" t="s">
        <v>3316</v>
      </c>
      <c r="K98" s="502" t="s">
        <v>204</v>
      </c>
      <c r="L98" s="221" t="s">
        <v>971</v>
      </c>
      <c r="M98" s="220">
        <v>1</v>
      </c>
      <c r="N98" s="538">
        <v>21012</v>
      </c>
      <c r="O98" s="494" t="s">
        <v>3317</v>
      </c>
      <c r="P98" s="632">
        <v>24.5</v>
      </c>
    </row>
    <row r="99" spans="1:16" s="19" customFormat="1" ht="51">
      <c r="A99" s="504"/>
      <c r="B99" s="520"/>
      <c r="C99" s="642"/>
      <c r="D99" s="520"/>
      <c r="E99" s="487"/>
      <c r="F99" s="487"/>
      <c r="G99" s="496"/>
      <c r="H99" s="496"/>
      <c r="I99" s="496"/>
      <c r="J99" s="496"/>
      <c r="K99" s="504"/>
      <c r="L99" s="221" t="s">
        <v>973</v>
      </c>
      <c r="M99" s="220">
        <v>30</v>
      </c>
      <c r="N99" s="540"/>
      <c r="O99" s="496"/>
      <c r="P99" s="635"/>
    </row>
    <row r="100" spans="1:16" s="19" customFormat="1" ht="63.75" customHeight="1">
      <c r="A100" s="502">
        <v>14</v>
      </c>
      <c r="B100" s="519">
        <v>13</v>
      </c>
      <c r="C100" s="640" t="s">
        <v>493</v>
      </c>
      <c r="D100" s="519" t="s">
        <v>2035</v>
      </c>
      <c r="E100" s="486" t="s">
        <v>3318</v>
      </c>
      <c r="F100" s="486" t="s">
        <v>3319</v>
      </c>
      <c r="G100" s="494" t="s">
        <v>3320</v>
      </c>
      <c r="H100" s="494" t="s">
        <v>3321</v>
      </c>
      <c r="I100" s="494" t="s">
        <v>3322</v>
      </c>
      <c r="J100" s="494" t="s">
        <v>2537</v>
      </c>
      <c r="K100" s="502" t="s">
        <v>204</v>
      </c>
      <c r="L100" s="221" t="s">
        <v>971</v>
      </c>
      <c r="M100" s="220">
        <v>1</v>
      </c>
      <c r="N100" s="538">
        <v>24664.5</v>
      </c>
      <c r="O100" s="494" t="s">
        <v>3323</v>
      </c>
      <c r="P100" s="644">
        <v>24.5</v>
      </c>
    </row>
    <row r="101" spans="1:16" s="19" customFormat="1" ht="51">
      <c r="A101" s="503"/>
      <c r="B101" s="522"/>
      <c r="C101" s="641"/>
      <c r="D101" s="522"/>
      <c r="E101" s="500"/>
      <c r="F101" s="500"/>
      <c r="G101" s="495"/>
      <c r="H101" s="495"/>
      <c r="I101" s="495"/>
      <c r="J101" s="495"/>
      <c r="K101" s="503"/>
      <c r="L101" s="221" t="s">
        <v>973</v>
      </c>
      <c r="M101" s="220">
        <v>25</v>
      </c>
      <c r="N101" s="539"/>
      <c r="O101" s="495"/>
      <c r="P101" s="645"/>
    </row>
    <row r="102" spans="1:16" s="19" customFormat="1" ht="38.25">
      <c r="A102" s="504"/>
      <c r="B102" s="520"/>
      <c r="C102" s="642"/>
      <c r="D102" s="520"/>
      <c r="E102" s="487"/>
      <c r="F102" s="487"/>
      <c r="G102" s="496"/>
      <c r="H102" s="496"/>
      <c r="I102" s="496"/>
      <c r="J102" s="496"/>
      <c r="K102" s="504"/>
      <c r="L102" s="221" t="s">
        <v>720</v>
      </c>
      <c r="M102" s="220">
        <v>1</v>
      </c>
      <c r="N102" s="540"/>
      <c r="O102" s="496"/>
      <c r="P102" s="646"/>
    </row>
    <row r="103" spans="1:16" s="19" customFormat="1" ht="76.5" customHeight="1">
      <c r="A103" s="502">
        <v>15</v>
      </c>
      <c r="B103" s="519">
        <v>10</v>
      </c>
      <c r="C103" s="640" t="s">
        <v>493</v>
      </c>
      <c r="D103" s="519" t="s">
        <v>3324</v>
      </c>
      <c r="E103" s="486" t="s">
        <v>3133</v>
      </c>
      <c r="F103" s="486" t="s">
        <v>3325</v>
      </c>
      <c r="G103" s="643" t="s">
        <v>3326</v>
      </c>
      <c r="H103" s="494" t="s">
        <v>3327</v>
      </c>
      <c r="I103" s="494" t="s">
        <v>3328</v>
      </c>
      <c r="J103" s="494" t="s">
        <v>3329</v>
      </c>
      <c r="K103" s="502" t="s">
        <v>204</v>
      </c>
      <c r="L103" s="221" t="s">
        <v>720</v>
      </c>
      <c r="M103" s="220">
        <v>1</v>
      </c>
      <c r="N103" s="538">
        <v>16000.03</v>
      </c>
      <c r="O103" s="494" t="s">
        <v>3138</v>
      </c>
      <c r="P103" s="632">
        <v>24.5</v>
      </c>
    </row>
    <row r="104" spans="1:16" s="19" customFormat="1" ht="25.5">
      <c r="A104" s="503"/>
      <c r="B104" s="522"/>
      <c r="C104" s="641"/>
      <c r="D104" s="522"/>
      <c r="E104" s="500"/>
      <c r="F104" s="500"/>
      <c r="G104" s="495"/>
      <c r="H104" s="495"/>
      <c r="I104" s="495"/>
      <c r="J104" s="495"/>
      <c r="K104" s="503"/>
      <c r="L104" s="221" t="s">
        <v>982</v>
      </c>
      <c r="M104" s="220">
        <v>1</v>
      </c>
      <c r="N104" s="539"/>
      <c r="O104" s="495"/>
      <c r="P104" s="633"/>
    </row>
    <row r="105" spans="1:16" s="19" customFormat="1" ht="38.25">
      <c r="A105" s="504"/>
      <c r="B105" s="520"/>
      <c r="C105" s="642"/>
      <c r="D105" s="520"/>
      <c r="E105" s="487"/>
      <c r="F105" s="487"/>
      <c r="G105" s="496"/>
      <c r="H105" s="496"/>
      <c r="I105" s="496"/>
      <c r="J105" s="496"/>
      <c r="K105" s="504"/>
      <c r="L105" s="221" t="s">
        <v>131</v>
      </c>
      <c r="M105" s="220">
        <v>100</v>
      </c>
      <c r="N105" s="540"/>
      <c r="O105" s="496"/>
      <c r="P105" s="635"/>
    </row>
    <row r="106" spans="1:16" s="19" customFormat="1" ht="12.75">
      <c r="A106" s="502">
        <v>16</v>
      </c>
      <c r="B106" s="519">
        <v>6</v>
      </c>
      <c r="C106" s="640" t="s">
        <v>747</v>
      </c>
      <c r="D106" s="519" t="s">
        <v>50</v>
      </c>
      <c r="E106" s="486" t="s">
        <v>3133</v>
      </c>
      <c r="F106" s="486" t="s">
        <v>3330</v>
      </c>
      <c r="G106" s="494" t="s">
        <v>3331</v>
      </c>
      <c r="H106" s="494" t="s">
        <v>2397</v>
      </c>
      <c r="I106" s="494" t="s">
        <v>3332</v>
      </c>
      <c r="J106" s="494" t="s">
        <v>3333</v>
      </c>
      <c r="K106" s="502" t="s">
        <v>204</v>
      </c>
      <c r="L106" s="221" t="s">
        <v>914</v>
      </c>
      <c r="M106" s="220">
        <v>1</v>
      </c>
      <c r="N106" s="538">
        <v>9999.0400000000009</v>
      </c>
      <c r="O106" s="494" t="s">
        <v>3199</v>
      </c>
      <c r="P106" s="632">
        <v>24</v>
      </c>
    </row>
    <row r="107" spans="1:16" s="19" customFormat="1" ht="12.75" customHeight="1">
      <c r="A107" s="504"/>
      <c r="B107" s="520"/>
      <c r="C107" s="642"/>
      <c r="D107" s="520"/>
      <c r="E107" s="487"/>
      <c r="F107" s="487"/>
      <c r="G107" s="496"/>
      <c r="H107" s="496"/>
      <c r="I107" s="496"/>
      <c r="J107" s="496"/>
      <c r="K107" s="504"/>
      <c r="L107" s="221" t="s">
        <v>3151</v>
      </c>
      <c r="M107" s="220">
        <v>80</v>
      </c>
      <c r="N107" s="540"/>
      <c r="O107" s="496"/>
      <c r="P107" s="635"/>
    </row>
    <row r="108" spans="1:16" s="19" customFormat="1" ht="63.75">
      <c r="A108" s="220">
        <v>17</v>
      </c>
      <c r="B108" s="366">
        <v>13</v>
      </c>
      <c r="C108" s="438" t="s">
        <v>80</v>
      </c>
      <c r="D108" s="366" t="s">
        <v>3293</v>
      </c>
      <c r="E108" s="227" t="s">
        <v>3334</v>
      </c>
      <c r="F108" s="227" t="s">
        <v>3335</v>
      </c>
      <c r="G108" s="219" t="s">
        <v>3336</v>
      </c>
      <c r="H108" s="219" t="s">
        <v>1881</v>
      </c>
      <c r="I108" s="219" t="s">
        <v>3337</v>
      </c>
      <c r="J108" s="221" t="s">
        <v>3338</v>
      </c>
      <c r="K108" s="220" t="s">
        <v>204</v>
      </c>
      <c r="L108" s="221" t="s">
        <v>720</v>
      </c>
      <c r="M108" s="220">
        <v>1</v>
      </c>
      <c r="N108" s="116">
        <v>10200</v>
      </c>
      <c r="O108" s="59" t="s">
        <v>3339</v>
      </c>
      <c r="P108" s="37">
        <v>24</v>
      </c>
    </row>
    <row r="109" spans="1:16" s="19" customFormat="1" ht="51">
      <c r="A109" s="502">
        <v>18</v>
      </c>
      <c r="B109" s="519">
        <v>6</v>
      </c>
      <c r="C109" s="519">
        <v>5</v>
      </c>
      <c r="D109" s="519" t="s">
        <v>50</v>
      </c>
      <c r="E109" s="486" t="s">
        <v>3340</v>
      </c>
      <c r="F109" s="486" t="s">
        <v>3341</v>
      </c>
      <c r="G109" s="494" t="s">
        <v>3342</v>
      </c>
      <c r="H109" s="494" t="s">
        <v>3343</v>
      </c>
      <c r="I109" s="494" t="s">
        <v>3344</v>
      </c>
      <c r="J109" s="494" t="s">
        <v>3345</v>
      </c>
      <c r="K109" s="502" t="s">
        <v>204</v>
      </c>
      <c r="L109" s="221" t="s">
        <v>971</v>
      </c>
      <c r="M109" s="220">
        <v>1</v>
      </c>
      <c r="N109" s="538">
        <v>24999.99</v>
      </c>
      <c r="O109" s="494" t="s">
        <v>3346</v>
      </c>
      <c r="P109" s="632">
        <v>23.5</v>
      </c>
    </row>
    <row r="110" spans="1:16" s="19" customFormat="1" ht="51">
      <c r="A110" s="503"/>
      <c r="B110" s="522"/>
      <c r="C110" s="522"/>
      <c r="D110" s="522"/>
      <c r="E110" s="500"/>
      <c r="F110" s="500"/>
      <c r="G110" s="495"/>
      <c r="H110" s="495"/>
      <c r="I110" s="495"/>
      <c r="J110" s="495"/>
      <c r="K110" s="503"/>
      <c r="L110" s="221" t="s">
        <v>973</v>
      </c>
      <c r="M110" s="220">
        <v>16</v>
      </c>
      <c r="N110" s="539"/>
      <c r="O110" s="495"/>
      <c r="P110" s="633"/>
    </row>
    <row r="111" spans="1:16" s="19" customFormat="1" ht="25.5">
      <c r="A111" s="503"/>
      <c r="B111" s="522"/>
      <c r="C111" s="522"/>
      <c r="D111" s="522"/>
      <c r="E111" s="500"/>
      <c r="F111" s="500"/>
      <c r="G111" s="495"/>
      <c r="H111" s="495"/>
      <c r="I111" s="495"/>
      <c r="J111" s="495"/>
      <c r="K111" s="503"/>
      <c r="L111" s="221" t="s">
        <v>982</v>
      </c>
      <c r="M111" s="220">
        <v>1</v>
      </c>
      <c r="N111" s="539"/>
      <c r="O111" s="495"/>
      <c r="P111" s="633"/>
    </row>
    <row r="112" spans="1:16" s="19" customFormat="1" ht="38.25">
      <c r="A112" s="503"/>
      <c r="B112" s="522"/>
      <c r="C112" s="522"/>
      <c r="D112" s="522"/>
      <c r="E112" s="500"/>
      <c r="F112" s="500"/>
      <c r="G112" s="495"/>
      <c r="H112" s="495"/>
      <c r="I112" s="495"/>
      <c r="J112" s="495"/>
      <c r="K112" s="503"/>
      <c r="L112" s="221" t="s">
        <v>131</v>
      </c>
      <c r="M112" s="220">
        <v>40</v>
      </c>
      <c r="N112" s="539"/>
      <c r="O112" s="495"/>
      <c r="P112" s="633"/>
    </row>
    <row r="113" spans="1:16" s="19" customFormat="1" ht="38.25">
      <c r="A113" s="503"/>
      <c r="B113" s="522"/>
      <c r="C113" s="522"/>
      <c r="D113" s="522"/>
      <c r="E113" s="500"/>
      <c r="F113" s="500"/>
      <c r="G113" s="495"/>
      <c r="H113" s="495"/>
      <c r="I113" s="495"/>
      <c r="J113" s="495"/>
      <c r="K113" s="503"/>
      <c r="L113" s="221" t="s">
        <v>3139</v>
      </c>
      <c r="M113" s="220">
        <v>500</v>
      </c>
      <c r="N113" s="539"/>
      <c r="O113" s="495"/>
      <c r="P113" s="633"/>
    </row>
    <row r="114" spans="1:16" s="19" customFormat="1" ht="127.5">
      <c r="A114" s="504"/>
      <c r="B114" s="520"/>
      <c r="C114" s="520"/>
      <c r="D114" s="520"/>
      <c r="E114" s="487"/>
      <c r="F114" s="487"/>
      <c r="G114" s="496"/>
      <c r="H114" s="496"/>
      <c r="I114" s="496"/>
      <c r="J114" s="496"/>
      <c r="K114" s="504"/>
      <c r="L114" s="221" t="s">
        <v>3347</v>
      </c>
      <c r="M114" s="220">
        <v>1</v>
      </c>
      <c r="N114" s="540"/>
      <c r="O114" s="496"/>
      <c r="P114" s="635"/>
    </row>
    <row r="115" spans="1:16" s="19" customFormat="1" ht="63.75" customHeight="1">
      <c r="A115" s="502">
        <v>19</v>
      </c>
      <c r="B115" s="519">
        <v>12</v>
      </c>
      <c r="C115" s="640" t="s">
        <v>88</v>
      </c>
      <c r="D115" s="519" t="s">
        <v>3152</v>
      </c>
      <c r="E115" s="486" t="s">
        <v>3348</v>
      </c>
      <c r="F115" s="486" t="s">
        <v>3349</v>
      </c>
      <c r="G115" s="494" t="s">
        <v>3350</v>
      </c>
      <c r="H115" s="494" t="s">
        <v>1914</v>
      </c>
      <c r="I115" s="494" t="s">
        <v>3351</v>
      </c>
      <c r="J115" s="494" t="s">
        <v>3352</v>
      </c>
      <c r="K115" s="502" t="s">
        <v>204</v>
      </c>
      <c r="L115" s="221" t="s">
        <v>980</v>
      </c>
      <c r="M115" s="220">
        <v>2</v>
      </c>
      <c r="N115" s="538">
        <v>9880.08</v>
      </c>
      <c r="O115" s="494" t="s">
        <v>3353</v>
      </c>
      <c r="P115" s="632">
        <v>23.5</v>
      </c>
    </row>
    <row r="116" spans="1:16" s="19" customFormat="1" ht="25.5">
      <c r="A116" s="504"/>
      <c r="B116" s="520"/>
      <c r="C116" s="642"/>
      <c r="D116" s="520"/>
      <c r="E116" s="487"/>
      <c r="F116" s="487"/>
      <c r="G116" s="496"/>
      <c r="H116" s="496"/>
      <c r="I116" s="496"/>
      <c r="J116" s="496"/>
      <c r="K116" s="504"/>
      <c r="L116" s="221" t="s">
        <v>983</v>
      </c>
      <c r="M116" s="220">
        <v>50</v>
      </c>
      <c r="N116" s="540"/>
      <c r="O116" s="496"/>
      <c r="P116" s="635"/>
    </row>
    <row r="117" spans="1:16" s="19" customFormat="1" ht="63.75" customHeight="1">
      <c r="A117" s="502">
        <v>20</v>
      </c>
      <c r="B117" s="519">
        <v>6</v>
      </c>
      <c r="C117" s="640" t="s">
        <v>17</v>
      </c>
      <c r="D117" s="519" t="s">
        <v>3354</v>
      </c>
      <c r="E117" s="486" t="s">
        <v>3355</v>
      </c>
      <c r="F117" s="486" t="s">
        <v>3356</v>
      </c>
      <c r="G117" s="494" t="s">
        <v>3357</v>
      </c>
      <c r="H117" s="494" t="s">
        <v>3358</v>
      </c>
      <c r="I117" s="494" t="s">
        <v>3359</v>
      </c>
      <c r="J117" s="494" t="s">
        <v>3360</v>
      </c>
      <c r="K117" s="502" t="s">
        <v>204</v>
      </c>
      <c r="L117" s="221" t="s">
        <v>980</v>
      </c>
      <c r="M117" s="220">
        <v>2</v>
      </c>
      <c r="N117" s="647">
        <v>21801.599999999999</v>
      </c>
      <c r="O117" s="494" t="s">
        <v>3361</v>
      </c>
      <c r="P117" s="632">
        <v>23.5</v>
      </c>
    </row>
    <row r="118" spans="1:16" s="19" customFormat="1" ht="25.5">
      <c r="A118" s="503"/>
      <c r="B118" s="522"/>
      <c r="C118" s="641"/>
      <c r="D118" s="522"/>
      <c r="E118" s="500"/>
      <c r="F118" s="500"/>
      <c r="G118" s="495"/>
      <c r="H118" s="495"/>
      <c r="I118" s="495"/>
      <c r="J118" s="495"/>
      <c r="K118" s="503"/>
      <c r="L118" s="221" t="s">
        <v>983</v>
      </c>
      <c r="M118" s="220">
        <v>40</v>
      </c>
      <c r="N118" s="648"/>
      <c r="O118" s="495"/>
      <c r="P118" s="633"/>
    </row>
    <row r="119" spans="1:16" s="19" customFormat="1" ht="51">
      <c r="A119" s="503"/>
      <c r="B119" s="522"/>
      <c r="C119" s="641"/>
      <c r="D119" s="522"/>
      <c r="E119" s="500"/>
      <c r="F119" s="500"/>
      <c r="G119" s="495"/>
      <c r="H119" s="495"/>
      <c r="I119" s="495"/>
      <c r="J119" s="495"/>
      <c r="K119" s="503"/>
      <c r="L119" s="221" t="s">
        <v>971</v>
      </c>
      <c r="M119" s="220">
        <v>1</v>
      </c>
      <c r="N119" s="648"/>
      <c r="O119" s="495"/>
      <c r="P119" s="633"/>
    </row>
    <row r="120" spans="1:16" s="19" customFormat="1" ht="51">
      <c r="A120" s="503"/>
      <c r="B120" s="522"/>
      <c r="C120" s="641"/>
      <c r="D120" s="522"/>
      <c r="E120" s="500"/>
      <c r="F120" s="500"/>
      <c r="G120" s="495"/>
      <c r="H120" s="495"/>
      <c r="I120" s="495"/>
      <c r="J120" s="495"/>
      <c r="K120" s="503"/>
      <c r="L120" s="221" t="s">
        <v>3362</v>
      </c>
      <c r="M120" s="220">
        <v>30</v>
      </c>
      <c r="N120" s="648"/>
      <c r="O120" s="495"/>
      <c r="P120" s="633"/>
    </row>
    <row r="121" spans="1:16" s="19" customFormat="1" ht="38.25">
      <c r="A121" s="504"/>
      <c r="B121" s="520"/>
      <c r="C121" s="642"/>
      <c r="D121" s="520"/>
      <c r="E121" s="487"/>
      <c r="F121" s="487"/>
      <c r="G121" s="496"/>
      <c r="H121" s="496"/>
      <c r="I121" s="496"/>
      <c r="J121" s="496"/>
      <c r="K121" s="504"/>
      <c r="L121" s="221" t="s">
        <v>720</v>
      </c>
      <c r="M121" s="220">
        <v>1</v>
      </c>
      <c r="N121" s="649"/>
      <c r="O121" s="496"/>
      <c r="P121" s="635"/>
    </row>
    <row r="122" spans="1:16" s="19" customFormat="1" ht="63.75" customHeight="1">
      <c r="A122" s="502">
        <v>21</v>
      </c>
      <c r="B122" s="519">
        <v>10</v>
      </c>
      <c r="C122" s="640" t="s">
        <v>88</v>
      </c>
      <c r="D122" s="519" t="s">
        <v>3306</v>
      </c>
      <c r="E122" s="486" t="s">
        <v>3133</v>
      </c>
      <c r="F122" s="486" t="s">
        <v>3363</v>
      </c>
      <c r="G122" s="494" t="s">
        <v>3364</v>
      </c>
      <c r="H122" s="494" t="s">
        <v>3365</v>
      </c>
      <c r="I122" s="494" t="s">
        <v>3366</v>
      </c>
      <c r="J122" s="494" t="s">
        <v>3367</v>
      </c>
      <c r="K122" s="502" t="s">
        <v>204</v>
      </c>
      <c r="L122" s="221" t="s">
        <v>3368</v>
      </c>
      <c r="M122" s="220">
        <v>1</v>
      </c>
      <c r="N122" s="538">
        <v>5600.5</v>
      </c>
      <c r="O122" s="494" t="s">
        <v>3199</v>
      </c>
      <c r="P122" s="632">
        <v>23.5</v>
      </c>
    </row>
    <row r="123" spans="1:16" s="19" customFormat="1" ht="38.25">
      <c r="A123" s="503"/>
      <c r="B123" s="522"/>
      <c r="C123" s="641"/>
      <c r="D123" s="522"/>
      <c r="E123" s="500"/>
      <c r="F123" s="500"/>
      <c r="G123" s="495"/>
      <c r="H123" s="495"/>
      <c r="I123" s="495"/>
      <c r="J123" s="495"/>
      <c r="K123" s="503"/>
      <c r="L123" s="221" t="s">
        <v>131</v>
      </c>
      <c r="M123" s="220">
        <v>150</v>
      </c>
      <c r="N123" s="539"/>
      <c r="O123" s="495"/>
      <c r="P123" s="633"/>
    </row>
    <row r="124" spans="1:16" s="19" customFormat="1" ht="38.25">
      <c r="A124" s="504"/>
      <c r="B124" s="520"/>
      <c r="C124" s="642"/>
      <c r="D124" s="520"/>
      <c r="E124" s="487"/>
      <c r="F124" s="487"/>
      <c r="G124" s="496"/>
      <c r="H124" s="496"/>
      <c r="I124" s="496"/>
      <c r="J124" s="496"/>
      <c r="K124" s="504"/>
      <c r="L124" s="221" t="s">
        <v>720</v>
      </c>
      <c r="M124" s="220">
        <v>1</v>
      </c>
      <c r="N124" s="540"/>
      <c r="O124" s="496"/>
      <c r="P124" s="635"/>
    </row>
    <row r="125" spans="1:16" s="19" customFormat="1" ht="38.25" customHeight="1">
      <c r="A125" s="502">
        <v>22</v>
      </c>
      <c r="B125" s="519">
        <v>6</v>
      </c>
      <c r="C125" s="640" t="s">
        <v>476</v>
      </c>
      <c r="D125" s="519" t="s">
        <v>50</v>
      </c>
      <c r="E125" s="486" t="s">
        <v>3133</v>
      </c>
      <c r="F125" s="486" t="s">
        <v>3369</v>
      </c>
      <c r="G125" s="494" t="s">
        <v>3370</v>
      </c>
      <c r="H125" s="494" t="s">
        <v>662</v>
      </c>
      <c r="I125" s="494" t="s">
        <v>3332</v>
      </c>
      <c r="J125" s="494" t="s">
        <v>3371</v>
      </c>
      <c r="K125" s="502" t="s">
        <v>204</v>
      </c>
      <c r="L125" s="221" t="s">
        <v>914</v>
      </c>
      <c r="M125" s="220">
        <v>1</v>
      </c>
      <c r="N125" s="647">
        <v>5999.51</v>
      </c>
      <c r="O125" s="494" t="s">
        <v>3150</v>
      </c>
      <c r="P125" s="632">
        <v>23</v>
      </c>
    </row>
    <row r="126" spans="1:16" s="19" customFormat="1" ht="25.5">
      <c r="A126" s="504"/>
      <c r="B126" s="520"/>
      <c r="C126" s="642"/>
      <c r="D126" s="520"/>
      <c r="E126" s="487"/>
      <c r="F126" s="487"/>
      <c r="G126" s="496"/>
      <c r="H126" s="496"/>
      <c r="I126" s="496"/>
      <c r="J126" s="496"/>
      <c r="K126" s="504"/>
      <c r="L126" s="221" t="s">
        <v>3151</v>
      </c>
      <c r="M126" s="220">
        <v>6</v>
      </c>
      <c r="N126" s="649"/>
      <c r="O126" s="496"/>
      <c r="P126" s="635"/>
    </row>
    <row r="127" spans="1:16" s="19" customFormat="1" ht="51">
      <c r="A127" s="220">
        <v>23</v>
      </c>
      <c r="B127" s="366">
        <v>13</v>
      </c>
      <c r="C127" s="366">
        <v>5</v>
      </c>
      <c r="D127" s="366" t="s">
        <v>3306</v>
      </c>
      <c r="E127" s="227" t="s">
        <v>3372</v>
      </c>
      <c r="F127" s="227" t="s">
        <v>3373</v>
      </c>
      <c r="G127" s="219" t="s">
        <v>3374</v>
      </c>
      <c r="H127" s="219" t="s">
        <v>3375</v>
      </c>
      <c r="I127" s="219" t="s">
        <v>3376</v>
      </c>
      <c r="J127" s="221" t="s">
        <v>3377</v>
      </c>
      <c r="K127" s="220" t="s">
        <v>204</v>
      </c>
      <c r="L127" s="221" t="s">
        <v>720</v>
      </c>
      <c r="M127" s="220">
        <v>1</v>
      </c>
      <c r="N127" s="116">
        <v>25000</v>
      </c>
      <c r="O127" s="59" t="s">
        <v>3378</v>
      </c>
      <c r="P127" s="37">
        <v>22.5</v>
      </c>
    </row>
    <row r="128" spans="1:16" s="19" customFormat="1" ht="51">
      <c r="A128" s="502">
        <v>24</v>
      </c>
      <c r="B128" s="519">
        <v>13</v>
      </c>
      <c r="C128" s="640" t="s">
        <v>88</v>
      </c>
      <c r="D128" s="519" t="s">
        <v>58</v>
      </c>
      <c r="E128" s="486" t="s">
        <v>3379</v>
      </c>
      <c r="F128" s="486" t="s">
        <v>3380</v>
      </c>
      <c r="G128" s="494" t="s">
        <v>3381</v>
      </c>
      <c r="H128" s="494" t="s">
        <v>579</v>
      </c>
      <c r="I128" s="494" t="s">
        <v>3382</v>
      </c>
      <c r="J128" s="494" t="s">
        <v>3383</v>
      </c>
      <c r="K128" s="502" t="s">
        <v>204</v>
      </c>
      <c r="L128" s="221" t="s">
        <v>973</v>
      </c>
      <c r="M128" s="220">
        <v>45</v>
      </c>
      <c r="N128" s="647">
        <v>18871.2</v>
      </c>
      <c r="O128" s="494" t="s">
        <v>3384</v>
      </c>
      <c r="P128" s="632">
        <v>22</v>
      </c>
    </row>
    <row r="129" spans="1:16" s="19" customFormat="1" ht="51">
      <c r="A129" s="504"/>
      <c r="B129" s="520"/>
      <c r="C129" s="642"/>
      <c r="D129" s="520"/>
      <c r="E129" s="487"/>
      <c r="F129" s="487"/>
      <c r="G129" s="496"/>
      <c r="H129" s="496"/>
      <c r="I129" s="496"/>
      <c r="J129" s="496"/>
      <c r="K129" s="504"/>
      <c r="L129" s="221" t="s">
        <v>971</v>
      </c>
      <c r="M129" s="220">
        <v>1</v>
      </c>
      <c r="N129" s="649"/>
      <c r="O129" s="496"/>
      <c r="P129" s="635"/>
    </row>
  </sheetData>
  <mergeCells count="521">
    <mergeCell ref="A128:A129"/>
    <mergeCell ref="B128:B129"/>
    <mergeCell ref="C128:C129"/>
    <mergeCell ref="D128:D129"/>
    <mergeCell ref="E128:E129"/>
    <mergeCell ref="N128:N129"/>
    <mergeCell ref="O128:O129"/>
    <mergeCell ref="P128:P129"/>
    <mergeCell ref="F128:F129"/>
    <mergeCell ref="G128:G129"/>
    <mergeCell ref="H128:H129"/>
    <mergeCell ref="I128:I129"/>
    <mergeCell ref="J128:J129"/>
    <mergeCell ref="K128:K129"/>
    <mergeCell ref="J122:J124"/>
    <mergeCell ref="K122:K124"/>
    <mergeCell ref="N122:N124"/>
    <mergeCell ref="O122:O124"/>
    <mergeCell ref="J125:J126"/>
    <mergeCell ref="K125:K126"/>
    <mergeCell ref="N125:N126"/>
    <mergeCell ref="O125:O126"/>
    <mergeCell ref="P125:P126"/>
    <mergeCell ref="A125:A126"/>
    <mergeCell ref="B125:B126"/>
    <mergeCell ref="C125:C126"/>
    <mergeCell ref="D125:D126"/>
    <mergeCell ref="E125:E126"/>
    <mergeCell ref="F125:F126"/>
    <mergeCell ref="G125:G126"/>
    <mergeCell ref="H125:H126"/>
    <mergeCell ref="I125:I126"/>
    <mergeCell ref="A117:A121"/>
    <mergeCell ref="B117:B121"/>
    <mergeCell ref="C117:C121"/>
    <mergeCell ref="D117:D121"/>
    <mergeCell ref="E117:E121"/>
    <mergeCell ref="N117:N121"/>
    <mergeCell ref="O117:O121"/>
    <mergeCell ref="P117:P121"/>
    <mergeCell ref="A122:A124"/>
    <mergeCell ref="B122:B124"/>
    <mergeCell ref="C122:C124"/>
    <mergeCell ref="D122:D124"/>
    <mergeCell ref="E122:E124"/>
    <mergeCell ref="F122:F124"/>
    <mergeCell ref="G122:G124"/>
    <mergeCell ref="F117:F121"/>
    <mergeCell ref="G117:G121"/>
    <mergeCell ref="H117:H121"/>
    <mergeCell ref="I117:I121"/>
    <mergeCell ref="J117:J121"/>
    <mergeCell ref="K117:K121"/>
    <mergeCell ref="P122:P124"/>
    <mergeCell ref="H122:H124"/>
    <mergeCell ref="I122:I124"/>
    <mergeCell ref="J109:J114"/>
    <mergeCell ref="K109:K114"/>
    <mergeCell ref="N109:N114"/>
    <mergeCell ref="O109:O114"/>
    <mergeCell ref="J115:J116"/>
    <mergeCell ref="K115:K116"/>
    <mergeCell ref="N115:N116"/>
    <mergeCell ref="O115:O116"/>
    <mergeCell ref="P115:P116"/>
    <mergeCell ref="A115:A116"/>
    <mergeCell ref="B115:B116"/>
    <mergeCell ref="C115:C116"/>
    <mergeCell ref="D115:D116"/>
    <mergeCell ref="E115:E116"/>
    <mergeCell ref="F115:F116"/>
    <mergeCell ref="G115:G116"/>
    <mergeCell ref="H115:H116"/>
    <mergeCell ref="I115:I116"/>
    <mergeCell ref="A106:A107"/>
    <mergeCell ref="B106:B107"/>
    <mergeCell ref="C106:C107"/>
    <mergeCell ref="D106:D107"/>
    <mergeCell ref="E106:E107"/>
    <mergeCell ref="N106:N107"/>
    <mergeCell ref="O106:O107"/>
    <mergeCell ref="P106:P107"/>
    <mergeCell ref="A109:A114"/>
    <mergeCell ref="B109:B114"/>
    <mergeCell ref="C109:C114"/>
    <mergeCell ref="D109:D114"/>
    <mergeCell ref="E109:E114"/>
    <mergeCell ref="F109:F114"/>
    <mergeCell ref="G109:G114"/>
    <mergeCell ref="F106:F107"/>
    <mergeCell ref="G106:G107"/>
    <mergeCell ref="H106:H107"/>
    <mergeCell ref="I106:I107"/>
    <mergeCell ref="J106:J107"/>
    <mergeCell ref="K106:K107"/>
    <mergeCell ref="P109:P114"/>
    <mergeCell ref="H109:H114"/>
    <mergeCell ref="I109:I114"/>
    <mergeCell ref="J100:J102"/>
    <mergeCell ref="K100:K102"/>
    <mergeCell ref="N100:N102"/>
    <mergeCell ref="O100:O102"/>
    <mergeCell ref="J103:J105"/>
    <mergeCell ref="K103:K105"/>
    <mergeCell ref="N103:N105"/>
    <mergeCell ref="O103:O105"/>
    <mergeCell ref="P103:P105"/>
    <mergeCell ref="A103:A105"/>
    <mergeCell ref="B103:B105"/>
    <mergeCell ref="C103:C105"/>
    <mergeCell ref="D103:D105"/>
    <mergeCell ref="E103:E105"/>
    <mergeCell ref="F103:F105"/>
    <mergeCell ref="G103:G105"/>
    <mergeCell ref="H103:H105"/>
    <mergeCell ref="I103:I105"/>
    <mergeCell ref="A98:A99"/>
    <mergeCell ref="B98:B99"/>
    <mergeCell ref="C98:C99"/>
    <mergeCell ref="D98:D99"/>
    <mergeCell ref="E98:E99"/>
    <mergeCell ref="N98:N99"/>
    <mergeCell ref="O98:O99"/>
    <mergeCell ref="P98:P99"/>
    <mergeCell ref="A100:A102"/>
    <mergeCell ref="B100:B102"/>
    <mergeCell ref="C100:C102"/>
    <mergeCell ref="D100:D102"/>
    <mergeCell ref="E100:E102"/>
    <mergeCell ref="F100:F102"/>
    <mergeCell ref="G100:G102"/>
    <mergeCell ref="F98:F99"/>
    <mergeCell ref="G98:G99"/>
    <mergeCell ref="H98:H99"/>
    <mergeCell ref="I98:I99"/>
    <mergeCell ref="J98:J99"/>
    <mergeCell ref="K98:K99"/>
    <mergeCell ref="P100:P102"/>
    <mergeCell ref="H100:H102"/>
    <mergeCell ref="I100:I102"/>
    <mergeCell ref="J91:J95"/>
    <mergeCell ref="K91:K95"/>
    <mergeCell ref="N91:N95"/>
    <mergeCell ref="O91:O95"/>
    <mergeCell ref="J96:J97"/>
    <mergeCell ref="K96:K97"/>
    <mergeCell ref="N96:N97"/>
    <mergeCell ref="O96:O97"/>
    <mergeCell ref="P96:P97"/>
    <mergeCell ref="A96:A97"/>
    <mergeCell ref="B96:B97"/>
    <mergeCell ref="C96:C97"/>
    <mergeCell ref="D96:D97"/>
    <mergeCell ref="E96:E97"/>
    <mergeCell ref="F96:F97"/>
    <mergeCell ref="G96:G97"/>
    <mergeCell ref="H96:H97"/>
    <mergeCell ref="I96:I97"/>
    <mergeCell ref="A87:A89"/>
    <mergeCell ref="B87:B89"/>
    <mergeCell ref="C87:C89"/>
    <mergeCell ref="D87:D89"/>
    <mergeCell ref="E87:E89"/>
    <mergeCell ref="N87:N89"/>
    <mergeCell ref="O87:O89"/>
    <mergeCell ref="P87:P89"/>
    <mergeCell ref="A91:A95"/>
    <mergeCell ref="B91:B95"/>
    <mergeCell ref="C91:C95"/>
    <mergeCell ref="D91:D95"/>
    <mergeCell ref="E91:E95"/>
    <mergeCell ref="F91:F95"/>
    <mergeCell ref="G91:G95"/>
    <mergeCell ref="F87:F89"/>
    <mergeCell ref="G87:G89"/>
    <mergeCell ref="H87:H89"/>
    <mergeCell ref="I87:I89"/>
    <mergeCell ref="J87:J89"/>
    <mergeCell ref="K87:K89"/>
    <mergeCell ref="P91:P95"/>
    <mergeCell ref="H91:H95"/>
    <mergeCell ref="I91:I95"/>
    <mergeCell ref="P81:P84"/>
    <mergeCell ref="H81:H84"/>
    <mergeCell ref="I81:I84"/>
    <mergeCell ref="A85:A86"/>
    <mergeCell ref="B85:B86"/>
    <mergeCell ref="C85:C86"/>
    <mergeCell ref="D85:D86"/>
    <mergeCell ref="E85:E86"/>
    <mergeCell ref="F85:F86"/>
    <mergeCell ref="G85:G86"/>
    <mergeCell ref="H85:H86"/>
    <mergeCell ref="I85:I86"/>
    <mergeCell ref="J81:J84"/>
    <mergeCell ref="K81:K84"/>
    <mergeCell ref="N81:N84"/>
    <mergeCell ref="O81:O84"/>
    <mergeCell ref="J85:J86"/>
    <mergeCell ref="K85:K86"/>
    <mergeCell ref="N85:N86"/>
    <mergeCell ref="O85:O86"/>
    <mergeCell ref="P85:P86"/>
    <mergeCell ref="A81:A84"/>
    <mergeCell ref="B81:B84"/>
    <mergeCell ref="C81:C84"/>
    <mergeCell ref="D81:D84"/>
    <mergeCell ref="E81:E84"/>
    <mergeCell ref="F81:F84"/>
    <mergeCell ref="G81:G84"/>
    <mergeCell ref="F77:F79"/>
    <mergeCell ref="G77:G79"/>
    <mergeCell ref="O75:O76"/>
    <mergeCell ref="P75:P76"/>
    <mergeCell ref="A71:A73"/>
    <mergeCell ref="B71:B73"/>
    <mergeCell ref="C71:C73"/>
    <mergeCell ref="A77:A79"/>
    <mergeCell ref="B77:B79"/>
    <mergeCell ref="C77:C79"/>
    <mergeCell ref="D77:D79"/>
    <mergeCell ref="E77:E79"/>
    <mergeCell ref="N77:N79"/>
    <mergeCell ref="O77:O79"/>
    <mergeCell ref="P77:P79"/>
    <mergeCell ref="H77:H79"/>
    <mergeCell ref="I77:I79"/>
    <mergeCell ref="J77:J79"/>
    <mergeCell ref="K77:K79"/>
    <mergeCell ref="D71:D73"/>
    <mergeCell ref="P71:P73"/>
    <mergeCell ref="A75:A76"/>
    <mergeCell ref="B75:B76"/>
    <mergeCell ref="C75:C76"/>
    <mergeCell ref="D75:D76"/>
    <mergeCell ref="E75:E76"/>
    <mergeCell ref="F75:F76"/>
    <mergeCell ref="G75:G76"/>
    <mergeCell ref="H75:H76"/>
    <mergeCell ref="I75:I76"/>
    <mergeCell ref="H71:H73"/>
    <mergeCell ref="I71:I73"/>
    <mergeCell ref="J71:J73"/>
    <mergeCell ref="K71:K73"/>
    <mergeCell ref="N71:N73"/>
    <mergeCell ref="O71:O73"/>
    <mergeCell ref="J75:J76"/>
    <mergeCell ref="K75:K76"/>
    <mergeCell ref="N75:N76"/>
    <mergeCell ref="E71:E73"/>
    <mergeCell ref="F71:F73"/>
    <mergeCell ref="G71:G73"/>
    <mergeCell ref="A67:A70"/>
    <mergeCell ref="B67:B70"/>
    <mergeCell ref="C67:C70"/>
    <mergeCell ref="D67:D70"/>
    <mergeCell ref="E67:E70"/>
    <mergeCell ref="N67:N70"/>
    <mergeCell ref="O67:O70"/>
    <mergeCell ref="P67:P70"/>
    <mergeCell ref="H67:H70"/>
    <mergeCell ref="I67:I70"/>
    <mergeCell ref="J67:J70"/>
    <mergeCell ref="K67:K70"/>
    <mergeCell ref="F67:F70"/>
    <mergeCell ref="G67:G70"/>
    <mergeCell ref="A51:A54"/>
    <mergeCell ref="B51:B54"/>
    <mergeCell ref="C51:C54"/>
    <mergeCell ref="D51:D54"/>
    <mergeCell ref="E51:E54"/>
    <mergeCell ref="F51:F54"/>
    <mergeCell ref="G51:G54"/>
    <mergeCell ref="N65:N66"/>
    <mergeCell ref="H65:H66"/>
    <mergeCell ref="H51:H54"/>
    <mergeCell ref="I65:I66"/>
    <mergeCell ref="J65:K65"/>
    <mergeCell ref="L65:M65"/>
    <mergeCell ref="J43:J44"/>
    <mergeCell ref="K43:K44"/>
    <mergeCell ref="N43:N44"/>
    <mergeCell ref="O43:O44"/>
    <mergeCell ref="P65:P66"/>
    <mergeCell ref="K49:K50"/>
    <mergeCell ref="N49:N50"/>
    <mergeCell ref="O49:O50"/>
    <mergeCell ref="I51:I54"/>
    <mergeCell ref="J51:J54"/>
    <mergeCell ref="K51:K54"/>
    <mergeCell ref="N51:N54"/>
    <mergeCell ref="O51:O54"/>
    <mergeCell ref="P51:P54"/>
    <mergeCell ref="O65:O66"/>
    <mergeCell ref="A63:M63"/>
    <mergeCell ref="A65:A66"/>
    <mergeCell ref="B65:B66"/>
    <mergeCell ref="C65:C66"/>
    <mergeCell ref="D65:D66"/>
    <mergeCell ref="E65:E66"/>
    <mergeCell ref="F65:F66"/>
    <mergeCell ref="G65:G66"/>
    <mergeCell ref="A49:A50"/>
    <mergeCell ref="O25:O26"/>
    <mergeCell ref="P25:P26"/>
    <mergeCell ref="A27:A28"/>
    <mergeCell ref="B27:B28"/>
    <mergeCell ref="C27:C28"/>
    <mergeCell ref="D27:D28"/>
    <mergeCell ref="E27:E28"/>
    <mergeCell ref="F27:F28"/>
    <mergeCell ref="J34:J37"/>
    <mergeCell ref="K34:K37"/>
    <mergeCell ref="N34:N37"/>
    <mergeCell ref="A29:A33"/>
    <mergeCell ref="B29:B33"/>
    <mergeCell ref="C29:C33"/>
    <mergeCell ref="D29:D33"/>
    <mergeCell ref="E29:E33"/>
    <mergeCell ref="F29:F33"/>
    <mergeCell ref="G29:G33"/>
    <mergeCell ref="H29:H33"/>
    <mergeCell ref="I29:I33"/>
    <mergeCell ref="J29:J33"/>
    <mergeCell ref="K29:K33"/>
    <mergeCell ref="N29:N33"/>
    <mergeCell ref="O34:O37"/>
    <mergeCell ref="H27:H28"/>
    <mergeCell ref="I27:I28"/>
    <mergeCell ref="J27:J28"/>
    <mergeCell ref="K27:K28"/>
    <mergeCell ref="L27:L28"/>
    <mergeCell ref="I25:I26"/>
    <mergeCell ref="J25:J26"/>
    <mergeCell ref="K25:K26"/>
    <mergeCell ref="N25:N26"/>
    <mergeCell ref="I21:I22"/>
    <mergeCell ref="N21:N22"/>
    <mergeCell ref="O21:O22"/>
    <mergeCell ref="P21:P22"/>
    <mergeCell ref="J21:J22"/>
    <mergeCell ref="K21:K22"/>
    <mergeCell ref="J23:J24"/>
    <mergeCell ref="K23:K24"/>
    <mergeCell ref="N23:N24"/>
    <mergeCell ref="O23:O24"/>
    <mergeCell ref="P23:P24"/>
    <mergeCell ref="P15:P16"/>
    <mergeCell ref="O19:O20"/>
    <mergeCell ref="P19:P20"/>
    <mergeCell ref="G19:G20"/>
    <mergeCell ref="H19:H20"/>
    <mergeCell ref="I19:I20"/>
    <mergeCell ref="J19:J20"/>
    <mergeCell ref="K19:K20"/>
    <mergeCell ref="N19:N20"/>
    <mergeCell ref="N17:N18"/>
    <mergeCell ref="O17:O18"/>
    <mergeCell ref="P17:P18"/>
    <mergeCell ref="E17:E18"/>
    <mergeCell ref="F17:F18"/>
    <mergeCell ref="G17:G18"/>
    <mergeCell ref="H17:H18"/>
    <mergeCell ref="O4:O5"/>
    <mergeCell ref="A15:A16"/>
    <mergeCell ref="B15:B16"/>
    <mergeCell ref="C15:C16"/>
    <mergeCell ref="D15:D16"/>
    <mergeCell ref="E15:E16"/>
    <mergeCell ref="F15:F16"/>
    <mergeCell ref="K15:K16"/>
    <mergeCell ref="K17:K18"/>
    <mergeCell ref="N15:N16"/>
    <mergeCell ref="O15:O16"/>
    <mergeCell ref="P4:P5"/>
    <mergeCell ref="I4:I5"/>
    <mergeCell ref="J4:K4"/>
    <mergeCell ref="L4:M4"/>
    <mergeCell ref="N4:N5"/>
    <mergeCell ref="A4:A5"/>
    <mergeCell ref="B4:B5"/>
    <mergeCell ref="J7:J8"/>
    <mergeCell ref="K7:K8"/>
    <mergeCell ref="N7:N8"/>
    <mergeCell ref="G4:G5"/>
    <mergeCell ref="H4:H5"/>
    <mergeCell ref="C4:C5"/>
    <mergeCell ref="D4:D5"/>
    <mergeCell ref="E4:E5"/>
    <mergeCell ref="F4:F5"/>
    <mergeCell ref="E7:E8"/>
    <mergeCell ref="F7:F8"/>
    <mergeCell ref="G7:G8"/>
    <mergeCell ref="H7:H8"/>
    <mergeCell ref="O7:O8"/>
    <mergeCell ref="P7:P8"/>
    <mergeCell ref="P10:P14"/>
    <mergeCell ref="A7:A8"/>
    <mergeCell ref="B7:B8"/>
    <mergeCell ref="C7:C8"/>
    <mergeCell ref="D7:D8"/>
    <mergeCell ref="I7:I8"/>
    <mergeCell ref="A10:A14"/>
    <mergeCell ref="B10:B14"/>
    <mergeCell ref="C10:C14"/>
    <mergeCell ref="D10:D14"/>
    <mergeCell ref="E10:E14"/>
    <mergeCell ref="F10:F14"/>
    <mergeCell ref="G10:G14"/>
    <mergeCell ref="H10:H14"/>
    <mergeCell ref="I10:I14"/>
    <mergeCell ref="J10:J14"/>
    <mergeCell ref="K10:K14"/>
    <mergeCell ref="N10:N14"/>
    <mergeCell ref="O10:O14"/>
    <mergeCell ref="A19:A20"/>
    <mergeCell ref="B19:B20"/>
    <mergeCell ref="C19:C20"/>
    <mergeCell ref="D19:D20"/>
    <mergeCell ref="E19:E20"/>
    <mergeCell ref="F19:F20"/>
    <mergeCell ref="G21:G22"/>
    <mergeCell ref="H21:H22"/>
    <mergeCell ref="J15:J16"/>
    <mergeCell ref="G15:G16"/>
    <mergeCell ref="H15:H16"/>
    <mergeCell ref="I15:I16"/>
    <mergeCell ref="I17:I18"/>
    <mergeCell ref="J17:J18"/>
    <mergeCell ref="A21:A22"/>
    <mergeCell ref="B21:B22"/>
    <mergeCell ref="C21:C22"/>
    <mergeCell ref="D21:D22"/>
    <mergeCell ref="E21:E22"/>
    <mergeCell ref="F21:F22"/>
    <mergeCell ref="A17:A18"/>
    <mergeCell ref="B17:B18"/>
    <mergeCell ref="C17:C18"/>
    <mergeCell ref="D17:D18"/>
    <mergeCell ref="O29:O33"/>
    <mergeCell ref="P29:P33"/>
    <mergeCell ref="A23:A24"/>
    <mergeCell ref="B23:B24"/>
    <mergeCell ref="G23:G24"/>
    <mergeCell ref="H23:H24"/>
    <mergeCell ref="I23:I24"/>
    <mergeCell ref="A25:A26"/>
    <mergeCell ref="B25:B26"/>
    <mergeCell ref="C25:C26"/>
    <mergeCell ref="D25:D26"/>
    <mergeCell ref="C23:C24"/>
    <mergeCell ref="D23:D24"/>
    <mergeCell ref="E23:E24"/>
    <mergeCell ref="F23:F24"/>
    <mergeCell ref="E25:E26"/>
    <mergeCell ref="F25:F26"/>
    <mergeCell ref="G25:G26"/>
    <mergeCell ref="H25:H26"/>
    <mergeCell ref="M27:M28"/>
    <mergeCell ref="N27:N28"/>
    <mergeCell ref="O27:O28"/>
    <mergeCell ref="P27:P28"/>
    <mergeCell ref="G27:G28"/>
    <mergeCell ref="P34:P37"/>
    <mergeCell ref="A39:A42"/>
    <mergeCell ref="B39:B42"/>
    <mergeCell ref="C39:C42"/>
    <mergeCell ref="D39:D42"/>
    <mergeCell ref="E39:E42"/>
    <mergeCell ref="F39:F42"/>
    <mergeCell ref="G39:G42"/>
    <mergeCell ref="H39:H42"/>
    <mergeCell ref="I39:I42"/>
    <mergeCell ref="J39:J42"/>
    <mergeCell ref="K39:K42"/>
    <mergeCell ref="N39:N42"/>
    <mergeCell ref="O39:O42"/>
    <mergeCell ref="P39:P42"/>
    <mergeCell ref="A34:A37"/>
    <mergeCell ref="B34:B37"/>
    <mergeCell ref="C34:C37"/>
    <mergeCell ref="D34:D37"/>
    <mergeCell ref="E34:E37"/>
    <mergeCell ref="F34:F37"/>
    <mergeCell ref="G34:G37"/>
    <mergeCell ref="H34:H37"/>
    <mergeCell ref="I34:I37"/>
    <mergeCell ref="P43:P44"/>
    <mergeCell ref="J45:J48"/>
    <mergeCell ref="K45:K48"/>
    <mergeCell ref="N45:N48"/>
    <mergeCell ref="O45:O48"/>
    <mergeCell ref="P45:P48"/>
    <mergeCell ref="A45:A48"/>
    <mergeCell ref="B45:B48"/>
    <mergeCell ref="C45:C48"/>
    <mergeCell ref="D45:D48"/>
    <mergeCell ref="E45:E48"/>
    <mergeCell ref="F45:F48"/>
    <mergeCell ref="G45:G48"/>
    <mergeCell ref="H45:H48"/>
    <mergeCell ref="I45:I48"/>
    <mergeCell ref="A43:A44"/>
    <mergeCell ref="B43:B44"/>
    <mergeCell ref="C43:C44"/>
    <mergeCell ref="D43:D44"/>
    <mergeCell ref="E43:E44"/>
    <mergeCell ref="F43:F44"/>
    <mergeCell ref="G43:G44"/>
    <mergeCell ref="H43:H44"/>
    <mergeCell ref="I43:I44"/>
    <mergeCell ref="P49:P50"/>
    <mergeCell ref="B49:B50"/>
    <mergeCell ref="C49:C50"/>
    <mergeCell ref="D49:D50"/>
    <mergeCell ref="E49:E50"/>
    <mergeCell ref="F49:F50"/>
    <mergeCell ref="G49:G50"/>
    <mergeCell ref="H49:H50"/>
    <mergeCell ref="I49:I50"/>
    <mergeCell ref="J49:J50"/>
  </mergeCells>
  <pageMargins left="0.11811023622047245" right="0.11811023622047245" top="0.35433070866141736" bottom="0.35433070866141736" header="0.31496062992125984" footer="0.31496062992125984"/>
  <pageSetup paperSize="8" scale="5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88"/>
  <sheetViews>
    <sheetView topLeftCell="A31" zoomScale="60" zoomScaleNormal="60" workbookViewId="0">
      <selection activeCell="F33" sqref="F33:F34"/>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480" t="s">
        <v>2802</v>
      </c>
      <c r="B2" s="480"/>
      <c r="C2" s="480"/>
      <c r="D2" s="480"/>
      <c r="E2" s="480"/>
      <c r="F2" s="480"/>
      <c r="G2" s="480"/>
      <c r="H2" s="480"/>
      <c r="I2" s="480"/>
      <c r="J2" s="480"/>
      <c r="K2" s="480"/>
      <c r="L2" s="480"/>
      <c r="M2" s="480"/>
      <c r="N2" s="480"/>
      <c r="O2" s="480"/>
    </row>
    <row r="3" spans="1:16" ht="15.75">
      <c r="A3" s="201"/>
      <c r="B3" s="202"/>
      <c r="C3" s="202"/>
      <c r="D3" s="202"/>
      <c r="E3" s="202"/>
      <c r="F3" s="202"/>
      <c r="G3" s="202"/>
      <c r="H3" s="202"/>
      <c r="I3" s="202"/>
      <c r="J3" s="202"/>
      <c r="K3" s="202"/>
      <c r="L3" s="202"/>
      <c r="M3" s="202"/>
      <c r="N3" s="202"/>
      <c r="O3" s="202"/>
    </row>
    <row r="4" spans="1:16" s="3" customFormat="1" ht="30" customHeight="1">
      <c r="A4" s="473" t="s">
        <v>1</v>
      </c>
      <c r="B4" s="470" t="s">
        <v>2</v>
      </c>
      <c r="C4" s="470" t="s">
        <v>3</v>
      </c>
      <c r="D4" s="473" t="s">
        <v>4</v>
      </c>
      <c r="E4" s="473" t="s">
        <v>5</v>
      </c>
      <c r="F4" s="473" t="s">
        <v>6</v>
      </c>
      <c r="G4" s="473" t="s">
        <v>7</v>
      </c>
      <c r="H4" s="473" t="s">
        <v>8</v>
      </c>
      <c r="I4" s="473" t="s">
        <v>9</v>
      </c>
      <c r="J4" s="475" t="s">
        <v>10</v>
      </c>
      <c r="K4" s="476"/>
      <c r="L4" s="475" t="s">
        <v>11</v>
      </c>
      <c r="M4" s="526"/>
      <c r="N4" s="470" t="s">
        <v>12</v>
      </c>
      <c r="O4" s="470" t="s">
        <v>13</v>
      </c>
      <c r="P4" s="470" t="s">
        <v>14</v>
      </c>
    </row>
    <row r="5" spans="1:16" s="3" customFormat="1" ht="35.25" customHeight="1">
      <c r="A5" s="474"/>
      <c r="B5" s="471"/>
      <c r="C5" s="471"/>
      <c r="D5" s="474"/>
      <c r="E5" s="474"/>
      <c r="F5" s="474"/>
      <c r="G5" s="474"/>
      <c r="H5" s="474"/>
      <c r="I5" s="474"/>
      <c r="J5" s="199">
        <v>2016</v>
      </c>
      <c r="K5" s="199">
        <v>2017</v>
      </c>
      <c r="L5" s="195" t="s">
        <v>15</v>
      </c>
      <c r="M5" s="195" t="s">
        <v>16</v>
      </c>
      <c r="N5" s="471"/>
      <c r="O5" s="471"/>
      <c r="P5" s="471"/>
    </row>
    <row r="6" spans="1:16" ht="51">
      <c r="A6" s="228">
        <v>1</v>
      </c>
      <c r="B6" s="73">
        <v>12</v>
      </c>
      <c r="C6" s="73" t="s">
        <v>107</v>
      </c>
      <c r="D6" s="73" t="s">
        <v>58</v>
      </c>
      <c r="E6" s="200" t="s">
        <v>2803</v>
      </c>
      <c r="F6" s="200" t="s">
        <v>2804</v>
      </c>
      <c r="G6" s="200" t="s">
        <v>2805</v>
      </c>
      <c r="H6" s="200" t="s">
        <v>579</v>
      </c>
      <c r="I6" s="200" t="s">
        <v>2806</v>
      </c>
      <c r="J6" s="200" t="s">
        <v>2807</v>
      </c>
      <c r="K6" s="207" t="s">
        <v>204</v>
      </c>
      <c r="L6" s="207" t="s">
        <v>582</v>
      </c>
      <c r="M6" s="78">
        <v>1</v>
      </c>
      <c r="N6" s="205">
        <v>110000</v>
      </c>
      <c r="O6" s="207" t="s">
        <v>2808</v>
      </c>
      <c r="P6" s="207" t="s">
        <v>29</v>
      </c>
    </row>
    <row r="7" spans="1:16" ht="38.25">
      <c r="A7" s="228">
        <v>2</v>
      </c>
      <c r="B7" s="73">
        <v>13</v>
      </c>
      <c r="C7" s="73" t="s">
        <v>107</v>
      </c>
      <c r="D7" s="73" t="s">
        <v>2809</v>
      </c>
      <c r="E7" s="200" t="s">
        <v>2803</v>
      </c>
      <c r="F7" s="200" t="s">
        <v>2810</v>
      </c>
      <c r="G7" s="200" t="s">
        <v>2811</v>
      </c>
      <c r="H7" s="200" t="s">
        <v>662</v>
      </c>
      <c r="I7" s="200" t="s">
        <v>2812</v>
      </c>
      <c r="J7" s="200" t="s">
        <v>2813</v>
      </c>
      <c r="K7" s="207" t="s">
        <v>204</v>
      </c>
      <c r="L7" s="207" t="s">
        <v>63</v>
      </c>
      <c r="M7" s="78">
        <v>1</v>
      </c>
      <c r="N7" s="205">
        <v>10000</v>
      </c>
      <c r="O7" s="207" t="s">
        <v>2808</v>
      </c>
      <c r="P7" s="207" t="s">
        <v>29</v>
      </c>
    </row>
    <row r="8" spans="1:16" ht="76.5">
      <c r="A8" s="228">
        <v>3</v>
      </c>
      <c r="B8" s="73">
        <v>13</v>
      </c>
      <c r="C8" s="73">
        <v>5</v>
      </c>
      <c r="D8" s="73" t="s">
        <v>58</v>
      </c>
      <c r="E8" s="200" t="s">
        <v>2803</v>
      </c>
      <c r="F8" s="200" t="s">
        <v>2814</v>
      </c>
      <c r="G8" s="200" t="s">
        <v>2815</v>
      </c>
      <c r="H8" s="200" t="s">
        <v>2816</v>
      </c>
      <c r="I8" s="200" t="s">
        <v>2817</v>
      </c>
      <c r="J8" s="200" t="s">
        <v>2818</v>
      </c>
      <c r="K8" s="207" t="s">
        <v>204</v>
      </c>
      <c r="L8" s="207" t="s">
        <v>26</v>
      </c>
      <c r="M8" s="78">
        <v>1</v>
      </c>
      <c r="N8" s="205">
        <v>85000</v>
      </c>
      <c r="O8" s="207" t="s">
        <v>2808</v>
      </c>
      <c r="P8" s="207" t="s">
        <v>29</v>
      </c>
    </row>
    <row r="9" spans="1:16" ht="38.25">
      <c r="A9" s="228">
        <v>4</v>
      </c>
      <c r="B9" s="73">
        <v>13</v>
      </c>
      <c r="C9" s="73">
        <v>5</v>
      </c>
      <c r="D9" s="73" t="s">
        <v>58</v>
      </c>
      <c r="E9" s="200" t="s">
        <v>2803</v>
      </c>
      <c r="F9" s="200" t="s">
        <v>2819</v>
      </c>
      <c r="G9" s="200" t="s">
        <v>2820</v>
      </c>
      <c r="H9" s="200" t="s">
        <v>2821</v>
      </c>
      <c r="I9" s="200" t="s">
        <v>2822</v>
      </c>
      <c r="J9" s="200" t="s">
        <v>2823</v>
      </c>
      <c r="K9" s="207" t="s">
        <v>204</v>
      </c>
      <c r="L9" s="207" t="s">
        <v>2824</v>
      </c>
      <c r="M9" s="78">
        <v>1</v>
      </c>
      <c r="N9" s="205">
        <v>70000</v>
      </c>
      <c r="O9" s="207" t="s">
        <v>2808</v>
      </c>
      <c r="P9" s="207" t="s">
        <v>29</v>
      </c>
    </row>
    <row r="10" spans="1:16" ht="38.25">
      <c r="A10" s="228">
        <v>5</v>
      </c>
      <c r="B10" s="73">
        <v>13</v>
      </c>
      <c r="C10" s="73">
        <v>5</v>
      </c>
      <c r="D10" s="73" t="s">
        <v>58</v>
      </c>
      <c r="E10" s="200" t="s">
        <v>2803</v>
      </c>
      <c r="F10" s="200" t="s">
        <v>2825</v>
      </c>
      <c r="G10" s="200" t="s">
        <v>2820</v>
      </c>
      <c r="H10" s="200" t="s">
        <v>2821</v>
      </c>
      <c r="I10" s="200" t="s">
        <v>2822</v>
      </c>
      <c r="J10" s="200" t="s">
        <v>2823</v>
      </c>
      <c r="K10" s="207" t="s">
        <v>204</v>
      </c>
      <c r="L10" s="207" t="s">
        <v>2824</v>
      </c>
      <c r="M10" s="78">
        <v>1</v>
      </c>
      <c r="N10" s="205">
        <v>68500</v>
      </c>
      <c r="O10" s="207" t="s">
        <v>2808</v>
      </c>
      <c r="P10" s="207" t="s">
        <v>29</v>
      </c>
    </row>
    <row r="11" spans="1:16" ht="63.75" customHeight="1">
      <c r="A11" s="681">
        <v>6</v>
      </c>
      <c r="B11" s="519">
        <v>13</v>
      </c>
      <c r="C11" s="519" t="s">
        <v>107</v>
      </c>
      <c r="D11" s="519" t="s">
        <v>2809</v>
      </c>
      <c r="E11" s="494" t="s">
        <v>2803</v>
      </c>
      <c r="F11" s="494" t="s">
        <v>2826</v>
      </c>
      <c r="G11" s="494" t="s">
        <v>2827</v>
      </c>
      <c r="H11" s="494" t="s">
        <v>2412</v>
      </c>
      <c r="I11" s="494" t="s">
        <v>2828</v>
      </c>
      <c r="J11" s="494" t="s">
        <v>2818</v>
      </c>
      <c r="K11" s="497" t="s">
        <v>204</v>
      </c>
      <c r="L11" s="207" t="s">
        <v>26</v>
      </c>
      <c r="M11" s="78">
        <v>1</v>
      </c>
      <c r="N11" s="538">
        <v>16500</v>
      </c>
      <c r="O11" s="497" t="s">
        <v>2808</v>
      </c>
      <c r="P11" s="517" t="s">
        <v>29</v>
      </c>
    </row>
    <row r="12" spans="1:16" ht="60.75" customHeight="1">
      <c r="A12" s="683"/>
      <c r="B12" s="520"/>
      <c r="C12" s="520"/>
      <c r="D12" s="520"/>
      <c r="E12" s="496"/>
      <c r="F12" s="496"/>
      <c r="G12" s="496"/>
      <c r="H12" s="496"/>
      <c r="I12" s="496"/>
      <c r="J12" s="496"/>
      <c r="K12" s="499"/>
      <c r="L12" s="207" t="s">
        <v>63</v>
      </c>
      <c r="M12" s="78">
        <v>1</v>
      </c>
      <c r="N12" s="540"/>
      <c r="O12" s="499"/>
      <c r="P12" s="517"/>
    </row>
    <row r="13" spans="1:16" ht="49.5" customHeight="1">
      <c r="A13" s="681">
        <v>7</v>
      </c>
      <c r="B13" s="509">
        <v>13</v>
      </c>
      <c r="C13" s="684" t="s">
        <v>2829</v>
      </c>
      <c r="D13" s="684" t="s">
        <v>58</v>
      </c>
      <c r="E13" s="643" t="s">
        <v>2830</v>
      </c>
      <c r="F13" s="643" t="s">
        <v>2831</v>
      </c>
      <c r="G13" s="643" t="s">
        <v>2832</v>
      </c>
      <c r="H13" s="643" t="s">
        <v>2833</v>
      </c>
      <c r="I13" s="643" t="s">
        <v>2834</v>
      </c>
      <c r="J13" s="643" t="s">
        <v>2835</v>
      </c>
      <c r="K13" s="497" t="s">
        <v>204</v>
      </c>
      <c r="L13" s="207" t="s">
        <v>37</v>
      </c>
      <c r="M13" s="78">
        <v>1</v>
      </c>
      <c r="N13" s="607">
        <v>30530</v>
      </c>
      <c r="O13" s="643" t="s">
        <v>2836</v>
      </c>
      <c r="P13" s="687">
        <v>36</v>
      </c>
    </row>
    <row r="14" spans="1:16" ht="45.75" customHeight="1">
      <c r="A14" s="683"/>
      <c r="B14" s="511"/>
      <c r="C14" s="686"/>
      <c r="D14" s="686"/>
      <c r="E14" s="657"/>
      <c r="F14" s="657"/>
      <c r="G14" s="657"/>
      <c r="H14" s="657"/>
      <c r="I14" s="657"/>
      <c r="J14" s="657"/>
      <c r="K14" s="499"/>
      <c r="L14" s="207" t="s">
        <v>63</v>
      </c>
      <c r="M14" s="78">
        <v>1</v>
      </c>
      <c r="N14" s="609"/>
      <c r="O14" s="657"/>
      <c r="P14" s="689"/>
    </row>
    <row r="15" spans="1:16" ht="38.25">
      <c r="A15" s="681">
        <v>8</v>
      </c>
      <c r="B15" s="509">
        <v>13</v>
      </c>
      <c r="C15" s="684" t="s">
        <v>17</v>
      </c>
      <c r="D15" s="684" t="s">
        <v>134</v>
      </c>
      <c r="E15" s="643" t="s">
        <v>2837</v>
      </c>
      <c r="F15" s="643" t="s">
        <v>2838</v>
      </c>
      <c r="G15" s="675" t="s">
        <v>2839</v>
      </c>
      <c r="H15" s="643" t="s">
        <v>2840</v>
      </c>
      <c r="I15" s="675" t="s">
        <v>2841</v>
      </c>
      <c r="J15" s="643" t="s">
        <v>2470</v>
      </c>
      <c r="K15" s="497" t="s">
        <v>204</v>
      </c>
      <c r="L15" s="207" t="s">
        <v>567</v>
      </c>
      <c r="M15" s="78">
        <v>1500</v>
      </c>
      <c r="N15" s="607">
        <v>35474.959999999999</v>
      </c>
      <c r="O15" s="643" t="s">
        <v>2842</v>
      </c>
      <c r="P15" s="687">
        <v>35.5</v>
      </c>
    </row>
    <row r="16" spans="1:16" ht="57.75" customHeight="1">
      <c r="A16" s="682"/>
      <c r="B16" s="510"/>
      <c r="C16" s="685"/>
      <c r="D16" s="685"/>
      <c r="E16" s="665"/>
      <c r="F16" s="665"/>
      <c r="G16" s="665"/>
      <c r="H16" s="665"/>
      <c r="I16" s="665"/>
      <c r="J16" s="665"/>
      <c r="K16" s="498"/>
      <c r="L16" s="204" t="s">
        <v>1191</v>
      </c>
      <c r="M16" s="108">
        <v>400</v>
      </c>
      <c r="N16" s="608"/>
      <c r="O16" s="665"/>
      <c r="P16" s="688"/>
    </row>
    <row r="17" spans="1:16" ht="71.25" customHeight="1">
      <c r="A17" s="683"/>
      <c r="B17" s="511"/>
      <c r="C17" s="686"/>
      <c r="D17" s="686"/>
      <c r="E17" s="657"/>
      <c r="F17" s="657"/>
      <c r="G17" s="657"/>
      <c r="H17" s="657"/>
      <c r="I17" s="657"/>
      <c r="J17" s="657"/>
      <c r="K17" s="499"/>
      <c r="L17" s="204" t="s">
        <v>37</v>
      </c>
      <c r="M17" s="108">
        <v>1</v>
      </c>
      <c r="N17" s="609"/>
      <c r="O17" s="657"/>
      <c r="P17" s="689"/>
    </row>
    <row r="18" spans="1:16" ht="105">
      <c r="A18" s="228">
        <v>9</v>
      </c>
      <c r="B18" s="376">
        <v>4</v>
      </c>
      <c r="C18" s="407" t="s">
        <v>986</v>
      </c>
      <c r="D18" s="407" t="s">
        <v>58</v>
      </c>
      <c r="E18" s="60" t="s">
        <v>2843</v>
      </c>
      <c r="F18" s="60" t="s">
        <v>2844</v>
      </c>
      <c r="G18" s="60" t="s">
        <v>2845</v>
      </c>
      <c r="H18" s="60" t="s">
        <v>2587</v>
      </c>
      <c r="I18" s="60" t="s">
        <v>2846</v>
      </c>
      <c r="J18" s="60" t="s">
        <v>2353</v>
      </c>
      <c r="K18" s="207" t="s">
        <v>204</v>
      </c>
      <c r="L18" s="204" t="s">
        <v>582</v>
      </c>
      <c r="M18" s="229">
        <v>1</v>
      </c>
      <c r="N18" s="230">
        <v>44000</v>
      </c>
      <c r="O18" s="60" t="s">
        <v>2847</v>
      </c>
      <c r="P18" s="231">
        <v>34</v>
      </c>
    </row>
    <row r="19" spans="1:16" ht="225">
      <c r="A19" s="228">
        <v>10</v>
      </c>
      <c r="B19" s="376">
        <v>13</v>
      </c>
      <c r="C19" s="407" t="s">
        <v>2829</v>
      </c>
      <c r="D19" s="407" t="s">
        <v>58</v>
      </c>
      <c r="E19" s="60" t="s">
        <v>2848</v>
      </c>
      <c r="F19" s="60" t="s">
        <v>2849</v>
      </c>
      <c r="G19" s="60" t="s">
        <v>2850</v>
      </c>
      <c r="H19" s="60" t="s">
        <v>2851</v>
      </c>
      <c r="I19" s="208" t="s">
        <v>2852</v>
      </c>
      <c r="J19" s="60" t="s">
        <v>2853</v>
      </c>
      <c r="K19" s="207" t="s">
        <v>204</v>
      </c>
      <c r="L19" s="207" t="s">
        <v>2454</v>
      </c>
      <c r="M19" s="232">
        <v>1</v>
      </c>
      <c r="N19" s="230">
        <v>19994.240000000002</v>
      </c>
      <c r="O19" s="60" t="s">
        <v>2854</v>
      </c>
      <c r="P19" s="231">
        <v>33</v>
      </c>
    </row>
    <row r="20" spans="1:16" ht="120">
      <c r="A20" s="228">
        <v>11</v>
      </c>
      <c r="B20" s="376">
        <v>13</v>
      </c>
      <c r="C20" s="376">
        <v>5</v>
      </c>
      <c r="D20" s="407" t="s">
        <v>58</v>
      </c>
      <c r="E20" s="60" t="s">
        <v>2855</v>
      </c>
      <c r="F20" s="60" t="s">
        <v>2856</v>
      </c>
      <c r="G20" s="208" t="s">
        <v>2857</v>
      </c>
      <c r="H20" s="60" t="s">
        <v>2858</v>
      </c>
      <c r="I20" s="208" t="s">
        <v>2859</v>
      </c>
      <c r="J20" s="60" t="s">
        <v>2860</v>
      </c>
      <c r="K20" s="207" t="s">
        <v>204</v>
      </c>
      <c r="L20" s="207" t="s">
        <v>37</v>
      </c>
      <c r="M20" s="232">
        <v>1</v>
      </c>
      <c r="N20" s="230">
        <v>65838.06</v>
      </c>
      <c r="O20" s="60" t="s">
        <v>2861</v>
      </c>
      <c r="P20" s="231">
        <v>32.5</v>
      </c>
    </row>
    <row r="21" spans="1:16" ht="25.5">
      <c r="A21" s="681">
        <v>12</v>
      </c>
      <c r="B21" s="509">
        <v>13</v>
      </c>
      <c r="C21" s="509">
        <v>5</v>
      </c>
      <c r="D21" s="684" t="s">
        <v>58</v>
      </c>
      <c r="E21" s="643" t="s">
        <v>2862</v>
      </c>
      <c r="F21" s="643" t="s">
        <v>2863</v>
      </c>
      <c r="G21" s="675" t="s">
        <v>2864</v>
      </c>
      <c r="H21" s="643" t="s">
        <v>2865</v>
      </c>
      <c r="I21" s="675" t="s">
        <v>2866</v>
      </c>
      <c r="J21" s="643" t="s">
        <v>2867</v>
      </c>
      <c r="K21" s="497" t="s">
        <v>204</v>
      </c>
      <c r="L21" s="207" t="s">
        <v>119</v>
      </c>
      <c r="M21" s="78">
        <v>2</v>
      </c>
      <c r="N21" s="607">
        <v>60983.39</v>
      </c>
      <c r="O21" s="643" t="s">
        <v>2868</v>
      </c>
      <c r="P21" s="687">
        <v>31.5</v>
      </c>
    </row>
    <row r="22" spans="1:16" ht="38.25">
      <c r="A22" s="682"/>
      <c r="B22" s="510"/>
      <c r="C22" s="510"/>
      <c r="D22" s="685"/>
      <c r="E22" s="665"/>
      <c r="F22" s="665"/>
      <c r="G22" s="665"/>
      <c r="H22" s="665"/>
      <c r="I22" s="665"/>
      <c r="J22" s="665"/>
      <c r="K22" s="498"/>
      <c r="L22" s="207" t="s">
        <v>567</v>
      </c>
      <c r="M22" s="78">
        <v>1000</v>
      </c>
      <c r="N22" s="608"/>
      <c r="O22" s="665"/>
      <c r="P22" s="688"/>
    </row>
    <row r="23" spans="1:16" ht="38.25">
      <c r="A23" s="682"/>
      <c r="B23" s="510"/>
      <c r="C23" s="510"/>
      <c r="D23" s="685"/>
      <c r="E23" s="665"/>
      <c r="F23" s="665"/>
      <c r="G23" s="665"/>
      <c r="H23" s="665"/>
      <c r="I23" s="665"/>
      <c r="J23" s="665"/>
      <c r="K23" s="498"/>
      <c r="L23" s="207" t="s">
        <v>37</v>
      </c>
      <c r="M23" s="78">
        <v>1</v>
      </c>
      <c r="N23" s="608"/>
      <c r="O23" s="665"/>
      <c r="P23" s="688"/>
    </row>
    <row r="24" spans="1:16" ht="25.5">
      <c r="A24" s="683"/>
      <c r="B24" s="511"/>
      <c r="C24" s="511"/>
      <c r="D24" s="686"/>
      <c r="E24" s="657"/>
      <c r="F24" s="657"/>
      <c r="G24" s="657"/>
      <c r="H24" s="657"/>
      <c r="I24" s="657"/>
      <c r="J24" s="657"/>
      <c r="K24" s="499"/>
      <c r="L24" s="207" t="s">
        <v>2454</v>
      </c>
      <c r="M24" s="78">
        <v>1</v>
      </c>
      <c r="N24" s="609"/>
      <c r="O24" s="657"/>
      <c r="P24" s="689"/>
    </row>
    <row r="25" spans="1:16" ht="150">
      <c r="A25" s="228">
        <v>13</v>
      </c>
      <c r="B25" s="376">
        <v>13</v>
      </c>
      <c r="C25" s="407" t="s">
        <v>2829</v>
      </c>
      <c r="D25" s="407" t="s">
        <v>58</v>
      </c>
      <c r="E25" s="60" t="s">
        <v>2869</v>
      </c>
      <c r="F25" s="60" t="s">
        <v>2870</v>
      </c>
      <c r="G25" s="208" t="s">
        <v>2871</v>
      </c>
      <c r="H25" s="60" t="s">
        <v>241</v>
      </c>
      <c r="I25" s="60" t="s">
        <v>2872</v>
      </c>
      <c r="J25" s="60" t="s">
        <v>2873</v>
      </c>
      <c r="K25" s="207" t="s">
        <v>204</v>
      </c>
      <c r="L25" s="207" t="s">
        <v>2319</v>
      </c>
      <c r="M25" s="232">
        <v>1</v>
      </c>
      <c r="N25" s="230">
        <v>56419.8</v>
      </c>
      <c r="O25" s="60" t="s">
        <v>2874</v>
      </c>
      <c r="P25" s="231">
        <v>31.5</v>
      </c>
    </row>
    <row r="26" spans="1:16" ht="165">
      <c r="A26" s="228">
        <v>14</v>
      </c>
      <c r="B26" s="376">
        <v>13</v>
      </c>
      <c r="C26" s="376">
        <v>5</v>
      </c>
      <c r="D26" s="407" t="s">
        <v>58</v>
      </c>
      <c r="E26" s="60" t="s">
        <v>2875</v>
      </c>
      <c r="F26" s="60" t="s">
        <v>2876</v>
      </c>
      <c r="G26" s="60" t="s">
        <v>2877</v>
      </c>
      <c r="H26" s="60" t="s">
        <v>2056</v>
      </c>
      <c r="I26" s="60" t="s">
        <v>2878</v>
      </c>
      <c r="J26" s="60" t="s">
        <v>2879</v>
      </c>
      <c r="K26" s="207" t="s">
        <v>204</v>
      </c>
      <c r="L26" s="207" t="s">
        <v>2319</v>
      </c>
      <c r="M26" s="232">
        <v>1</v>
      </c>
      <c r="N26" s="230">
        <v>18177</v>
      </c>
      <c r="O26" s="60" t="s">
        <v>2880</v>
      </c>
      <c r="P26" s="231">
        <v>31</v>
      </c>
    </row>
    <row r="27" spans="1:16" ht="150">
      <c r="A27" s="228">
        <v>15</v>
      </c>
      <c r="B27" s="376">
        <v>13</v>
      </c>
      <c r="C27" s="407" t="s">
        <v>88</v>
      </c>
      <c r="D27" s="407" t="s">
        <v>58</v>
      </c>
      <c r="E27" s="60" t="s">
        <v>2881</v>
      </c>
      <c r="F27" s="60" t="s">
        <v>2882</v>
      </c>
      <c r="G27" s="60" t="s">
        <v>2883</v>
      </c>
      <c r="H27" s="60" t="s">
        <v>2126</v>
      </c>
      <c r="I27" s="208" t="s">
        <v>2884</v>
      </c>
      <c r="J27" s="60" t="s">
        <v>2885</v>
      </c>
      <c r="K27" s="207" t="s">
        <v>204</v>
      </c>
      <c r="L27" s="207" t="s">
        <v>37</v>
      </c>
      <c r="M27" s="232">
        <v>1</v>
      </c>
      <c r="N27" s="230">
        <v>20000</v>
      </c>
      <c r="O27" s="60" t="s">
        <v>2886</v>
      </c>
      <c r="P27" s="231">
        <v>31</v>
      </c>
    </row>
    <row r="28" spans="1:16" ht="75">
      <c r="A28" s="228">
        <v>16</v>
      </c>
      <c r="B28" s="376">
        <v>6</v>
      </c>
      <c r="C28" s="407" t="s">
        <v>2887</v>
      </c>
      <c r="D28" s="407" t="s">
        <v>796</v>
      </c>
      <c r="E28" s="60" t="s">
        <v>2888</v>
      </c>
      <c r="F28" s="60" t="s">
        <v>2889</v>
      </c>
      <c r="G28" s="60" t="s">
        <v>2890</v>
      </c>
      <c r="H28" s="60" t="s">
        <v>2891</v>
      </c>
      <c r="I28" s="60" t="s">
        <v>2892</v>
      </c>
      <c r="J28" s="60" t="s">
        <v>2893</v>
      </c>
      <c r="K28" s="207" t="s">
        <v>204</v>
      </c>
      <c r="L28" s="207" t="s">
        <v>567</v>
      </c>
      <c r="M28" s="232">
        <v>9000</v>
      </c>
      <c r="N28" s="230">
        <v>36900</v>
      </c>
      <c r="O28" s="60" t="s">
        <v>2894</v>
      </c>
      <c r="P28" s="231">
        <v>30</v>
      </c>
    </row>
    <row r="29" spans="1:16" ht="75">
      <c r="A29" s="228">
        <v>17</v>
      </c>
      <c r="B29" s="376">
        <v>13</v>
      </c>
      <c r="C29" s="407" t="s">
        <v>411</v>
      </c>
      <c r="D29" s="407" t="s">
        <v>58</v>
      </c>
      <c r="E29" s="60" t="s">
        <v>2895</v>
      </c>
      <c r="F29" s="60" t="s">
        <v>2896</v>
      </c>
      <c r="G29" s="208" t="s">
        <v>2897</v>
      </c>
      <c r="H29" s="60" t="s">
        <v>2898</v>
      </c>
      <c r="I29" s="60" t="s">
        <v>2899</v>
      </c>
      <c r="J29" s="60" t="s">
        <v>2900</v>
      </c>
      <c r="K29" s="207" t="s">
        <v>204</v>
      </c>
      <c r="L29" s="207" t="s">
        <v>2901</v>
      </c>
      <c r="M29" s="232">
        <v>1</v>
      </c>
      <c r="N29" s="230">
        <v>8000</v>
      </c>
      <c r="O29" s="60" t="s">
        <v>2902</v>
      </c>
      <c r="P29" s="231">
        <v>29.5</v>
      </c>
    </row>
    <row r="30" spans="1:16" ht="180">
      <c r="A30" s="228">
        <v>18</v>
      </c>
      <c r="B30" s="16">
        <v>12</v>
      </c>
      <c r="C30" s="16">
        <v>3</v>
      </c>
      <c r="D30" s="382" t="s">
        <v>50</v>
      </c>
      <c r="E30" s="60" t="s">
        <v>2903</v>
      </c>
      <c r="F30" s="60" t="s">
        <v>2904</v>
      </c>
      <c r="G30" s="208" t="s">
        <v>2905</v>
      </c>
      <c r="H30" s="60" t="s">
        <v>2574</v>
      </c>
      <c r="I30" s="208" t="s">
        <v>2906</v>
      </c>
      <c r="J30" s="60" t="s">
        <v>2907</v>
      </c>
      <c r="K30" s="207" t="s">
        <v>204</v>
      </c>
      <c r="L30" s="207" t="s">
        <v>26</v>
      </c>
      <c r="M30" s="232">
        <v>1</v>
      </c>
      <c r="N30" s="233">
        <v>24000</v>
      </c>
      <c r="O30" s="60" t="s">
        <v>2908</v>
      </c>
      <c r="P30" s="234">
        <v>29</v>
      </c>
    </row>
    <row r="31" spans="1:16" ht="90">
      <c r="A31" s="235">
        <v>19</v>
      </c>
      <c r="B31" s="365">
        <v>12</v>
      </c>
      <c r="C31" s="365" t="s">
        <v>68</v>
      </c>
      <c r="D31" s="443" t="s">
        <v>2909</v>
      </c>
      <c r="E31" s="206" t="s">
        <v>2910</v>
      </c>
      <c r="F31" s="206" t="s">
        <v>2911</v>
      </c>
      <c r="G31" s="206" t="s">
        <v>2912</v>
      </c>
      <c r="H31" s="236" t="s">
        <v>2913</v>
      </c>
      <c r="I31" s="206" t="s">
        <v>2914</v>
      </c>
      <c r="J31" s="206" t="s">
        <v>2915</v>
      </c>
      <c r="K31" s="203" t="s">
        <v>204</v>
      </c>
      <c r="L31" s="207" t="s">
        <v>26</v>
      </c>
      <c r="M31" s="232">
        <v>1</v>
      </c>
      <c r="N31" s="237">
        <v>22249.9</v>
      </c>
      <c r="O31" s="206" t="s">
        <v>2916</v>
      </c>
      <c r="P31" s="238">
        <v>27.5</v>
      </c>
    </row>
    <row r="32" spans="1:16" ht="120">
      <c r="A32" s="228">
        <v>20</v>
      </c>
      <c r="B32" s="16">
        <v>11</v>
      </c>
      <c r="C32" s="382" t="s">
        <v>423</v>
      </c>
      <c r="D32" s="382" t="s">
        <v>134</v>
      </c>
      <c r="E32" s="60" t="s">
        <v>2917</v>
      </c>
      <c r="F32" s="60" t="s">
        <v>2918</v>
      </c>
      <c r="G32" s="60" t="s">
        <v>2919</v>
      </c>
      <c r="H32" s="60" t="s">
        <v>2574</v>
      </c>
      <c r="I32" s="60" t="s">
        <v>2920</v>
      </c>
      <c r="J32" s="60" t="s">
        <v>2921</v>
      </c>
      <c r="K32" s="207" t="s">
        <v>204</v>
      </c>
      <c r="L32" s="207" t="s">
        <v>26</v>
      </c>
      <c r="M32" s="232">
        <v>1</v>
      </c>
      <c r="N32" s="233">
        <v>18231</v>
      </c>
      <c r="O32" s="60" t="s">
        <v>2922</v>
      </c>
      <c r="P32" s="234">
        <v>27</v>
      </c>
    </row>
    <row r="33" spans="1:16" ht="86.25" customHeight="1">
      <c r="A33" s="681">
        <v>21</v>
      </c>
      <c r="B33" s="663">
        <v>13</v>
      </c>
      <c r="C33" s="640" t="s">
        <v>88</v>
      </c>
      <c r="D33" s="640" t="s">
        <v>58</v>
      </c>
      <c r="E33" s="643" t="s">
        <v>2923</v>
      </c>
      <c r="F33" s="512" t="s">
        <v>2924</v>
      </c>
      <c r="G33" s="643" t="s">
        <v>2925</v>
      </c>
      <c r="H33" s="643" t="s">
        <v>2926</v>
      </c>
      <c r="I33" s="643" t="s">
        <v>2927</v>
      </c>
      <c r="J33" s="643" t="s">
        <v>2928</v>
      </c>
      <c r="K33" s="497" t="s">
        <v>204</v>
      </c>
      <c r="L33" s="207" t="s">
        <v>2319</v>
      </c>
      <c r="M33" s="78">
        <v>1</v>
      </c>
      <c r="N33" s="660">
        <v>27646.799999999999</v>
      </c>
      <c r="O33" s="643" t="s">
        <v>2929</v>
      </c>
      <c r="P33" s="690">
        <v>27</v>
      </c>
    </row>
    <row r="34" spans="1:16" ht="69" customHeight="1">
      <c r="A34" s="683"/>
      <c r="B34" s="664"/>
      <c r="C34" s="642"/>
      <c r="D34" s="642"/>
      <c r="E34" s="657"/>
      <c r="F34" s="513"/>
      <c r="G34" s="657"/>
      <c r="H34" s="657"/>
      <c r="I34" s="657"/>
      <c r="J34" s="657"/>
      <c r="K34" s="499"/>
      <c r="L34" s="207" t="s">
        <v>63</v>
      </c>
      <c r="M34" s="78">
        <v>1</v>
      </c>
      <c r="N34" s="661"/>
      <c r="O34" s="657"/>
      <c r="P34" s="691"/>
    </row>
    <row r="35" spans="1:16" ht="120">
      <c r="A35" s="228">
        <v>22</v>
      </c>
      <c r="B35" s="376">
        <v>13</v>
      </c>
      <c r="C35" s="376" t="s">
        <v>88</v>
      </c>
      <c r="D35" s="407" t="s">
        <v>2027</v>
      </c>
      <c r="E35" s="60" t="s">
        <v>2930</v>
      </c>
      <c r="F35" s="60" t="s">
        <v>2931</v>
      </c>
      <c r="G35" s="208" t="s">
        <v>2932</v>
      </c>
      <c r="H35" s="239" t="s">
        <v>2587</v>
      </c>
      <c r="I35" s="60" t="s">
        <v>2933</v>
      </c>
      <c r="J35" s="60" t="s">
        <v>2934</v>
      </c>
      <c r="K35" s="207" t="s">
        <v>204</v>
      </c>
      <c r="L35" s="207" t="s">
        <v>669</v>
      </c>
      <c r="M35" s="232">
        <v>1</v>
      </c>
      <c r="N35" s="233">
        <v>23260.92</v>
      </c>
      <c r="O35" s="60" t="s">
        <v>2935</v>
      </c>
      <c r="P35" s="231">
        <v>27</v>
      </c>
    </row>
    <row r="36" spans="1:16" s="3" customFormat="1" ht="12.75">
      <c r="A36" s="39"/>
      <c r="B36" s="186"/>
      <c r="C36" s="186"/>
      <c r="D36" s="186"/>
      <c r="E36" s="129"/>
      <c r="F36" s="83"/>
      <c r="G36" s="185"/>
      <c r="H36" s="83"/>
      <c r="I36" s="83"/>
      <c r="J36" s="322"/>
      <c r="K36" s="83"/>
      <c r="L36" s="129"/>
      <c r="M36" s="323"/>
      <c r="N36" s="324"/>
      <c r="O36" s="111"/>
      <c r="P36" s="325"/>
    </row>
    <row r="37" spans="1:16">
      <c r="E37" s="346"/>
      <c r="F37" s="346"/>
      <c r="G37" s="347"/>
      <c r="H37" s="346"/>
      <c r="I37" s="346"/>
      <c r="J37" s="349"/>
      <c r="K37" s="346"/>
    </row>
    <row r="38" spans="1:16">
      <c r="E38" s="346"/>
      <c r="F38" s="334" t="s">
        <v>169</v>
      </c>
      <c r="G38" s="350">
        <f>SUM(N6:N12)</f>
        <v>360000</v>
      </c>
      <c r="H38" s="346"/>
      <c r="I38" s="351" t="s">
        <v>171</v>
      </c>
      <c r="J38" s="352">
        <v>6</v>
      </c>
      <c r="K38" s="346"/>
    </row>
    <row r="39" spans="1:16" ht="30">
      <c r="E39" s="346"/>
      <c r="F39" s="334" t="s">
        <v>170</v>
      </c>
      <c r="G39" s="350">
        <f>SUM(N13:N35)</f>
        <v>511706.07</v>
      </c>
      <c r="H39" s="346"/>
      <c r="I39" s="351" t="s">
        <v>173</v>
      </c>
      <c r="J39" s="352">
        <v>16</v>
      </c>
      <c r="K39" s="346"/>
    </row>
    <row r="40" spans="1:16">
      <c r="E40" s="346"/>
      <c r="F40" s="334" t="s">
        <v>172</v>
      </c>
      <c r="G40" s="326">
        <f>G38+G39</f>
        <v>871706.07000000007</v>
      </c>
      <c r="H40" s="346"/>
      <c r="I40" s="352" t="s">
        <v>174</v>
      </c>
      <c r="J40" s="352">
        <f>J38+J39</f>
        <v>22</v>
      </c>
      <c r="K40" s="346"/>
    </row>
    <row r="41" spans="1:16">
      <c r="E41" s="346"/>
      <c r="F41" s="346"/>
      <c r="G41" s="346"/>
      <c r="H41" s="346"/>
      <c r="I41" s="346"/>
      <c r="J41" s="346"/>
      <c r="K41" s="346"/>
      <c r="L41" s="346"/>
      <c r="M41" s="354"/>
    </row>
    <row r="42" spans="1:16">
      <c r="E42" s="346"/>
      <c r="F42" s="346"/>
      <c r="G42" s="346"/>
      <c r="H42" s="346"/>
      <c r="I42" s="346"/>
      <c r="J42" s="346"/>
      <c r="K42" s="346"/>
      <c r="L42" s="346"/>
      <c r="M42" s="353"/>
    </row>
    <row r="43" spans="1:16">
      <c r="M43" s="186"/>
    </row>
    <row r="44" spans="1:16" ht="15.75">
      <c r="A44" s="480" t="s">
        <v>175</v>
      </c>
      <c r="B44" s="480"/>
      <c r="C44" s="480"/>
      <c r="D44" s="480"/>
      <c r="E44" s="480"/>
      <c r="F44" s="480"/>
      <c r="G44" s="480"/>
      <c r="H44" s="480"/>
      <c r="I44" s="480"/>
      <c r="J44" s="480"/>
      <c r="K44" s="480"/>
      <c r="L44" s="480"/>
      <c r="M44" s="480"/>
      <c r="N44" s="480"/>
      <c r="O44" s="480"/>
    </row>
    <row r="45" spans="1:16" ht="15.75">
      <c r="A45" s="201"/>
      <c r="B45" s="202"/>
      <c r="C45" s="202"/>
      <c r="D45" s="202"/>
      <c r="E45" s="202"/>
      <c r="F45" s="202"/>
      <c r="G45" s="202"/>
      <c r="H45" s="202"/>
      <c r="I45" s="202"/>
      <c r="J45" s="202"/>
      <c r="K45" s="202"/>
      <c r="L45" s="202"/>
      <c r="M45" s="186"/>
      <c r="N45" s="202"/>
      <c r="O45" s="202"/>
    </row>
    <row r="46" spans="1:16" s="3" customFormat="1" ht="30" customHeight="1">
      <c r="A46" s="197" t="s">
        <v>1</v>
      </c>
      <c r="B46" s="194" t="s">
        <v>2</v>
      </c>
      <c r="C46" s="194" t="s">
        <v>3</v>
      </c>
      <c r="D46" s="197" t="s">
        <v>4</v>
      </c>
      <c r="E46" s="197" t="s">
        <v>5</v>
      </c>
      <c r="F46" s="197" t="s">
        <v>6</v>
      </c>
      <c r="G46" s="197" t="s">
        <v>7</v>
      </c>
      <c r="H46" s="197" t="s">
        <v>8</v>
      </c>
      <c r="I46" s="197" t="s">
        <v>9</v>
      </c>
      <c r="J46" s="475" t="s">
        <v>10</v>
      </c>
      <c r="K46" s="679"/>
      <c r="L46" s="629" t="s">
        <v>1461</v>
      </c>
      <c r="M46" s="680"/>
      <c r="N46" s="197" t="s">
        <v>12</v>
      </c>
      <c r="O46" s="194" t="s">
        <v>13</v>
      </c>
      <c r="P46" s="194" t="s">
        <v>14</v>
      </c>
    </row>
    <row r="47" spans="1:16" s="3" customFormat="1" ht="35.25" customHeight="1">
      <c r="A47" s="198"/>
      <c r="B47" s="195"/>
      <c r="C47" s="195"/>
      <c r="D47" s="198"/>
      <c r="E47" s="198"/>
      <c r="F47" s="198"/>
      <c r="G47" s="198"/>
      <c r="H47" s="198"/>
      <c r="I47" s="198"/>
      <c r="J47" s="199">
        <v>2016</v>
      </c>
      <c r="K47" s="199">
        <v>2017</v>
      </c>
      <c r="L47" s="199" t="s">
        <v>2936</v>
      </c>
      <c r="M47" s="199" t="s">
        <v>2937</v>
      </c>
      <c r="N47" s="198"/>
      <c r="O47" s="195"/>
      <c r="P47" s="113"/>
    </row>
    <row r="48" spans="1:16" ht="105">
      <c r="A48" s="40">
        <v>1</v>
      </c>
      <c r="B48" s="376">
        <v>13</v>
      </c>
      <c r="C48" s="376" t="s">
        <v>411</v>
      </c>
      <c r="D48" s="376">
        <v>6</v>
      </c>
      <c r="E48" s="60" t="s">
        <v>2938</v>
      </c>
      <c r="F48" s="60" t="s">
        <v>2939</v>
      </c>
      <c r="G48" s="208" t="s">
        <v>2940</v>
      </c>
      <c r="H48" s="239" t="s">
        <v>241</v>
      </c>
      <c r="I48" s="60" t="s">
        <v>2941</v>
      </c>
      <c r="J48" s="60" t="s">
        <v>2942</v>
      </c>
      <c r="K48" s="61" t="s">
        <v>204</v>
      </c>
      <c r="L48" s="240" t="s">
        <v>37</v>
      </c>
      <c r="M48" s="88">
        <v>1</v>
      </c>
      <c r="N48" s="241">
        <v>49055</v>
      </c>
      <c r="O48" s="200" t="s">
        <v>2943</v>
      </c>
      <c r="P48" s="242">
        <v>26.5</v>
      </c>
    </row>
    <row r="49" spans="1:16" ht="105">
      <c r="A49" s="40">
        <v>2</v>
      </c>
      <c r="B49" s="376">
        <v>13</v>
      </c>
      <c r="C49" s="376" t="s">
        <v>411</v>
      </c>
      <c r="D49" s="376">
        <v>6</v>
      </c>
      <c r="E49" s="60" t="s">
        <v>2944</v>
      </c>
      <c r="F49" s="60" t="s">
        <v>2945</v>
      </c>
      <c r="G49" s="60" t="s">
        <v>2946</v>
      </c>
      <c r="H49" s="239" t="s">
        <v>241</v>
      </c>
      <c r="I49" s="60" t="s">
        <v>2947</v>
      </c>
      <c r="J49" s="60" t="s">
        <v>2948</v>
      </c>
      <c r="K49" s="61" t="s">
        <v>204</v>
      </c>
      <c r="L49" s="240" t="s">
        <v>37</v>
      </c>
      <c r="M49" s="88">
        <v>1</v>
      </c>
      <c r="N49" s="241">
        <v>11275</v>
      </c>
      <c r="O49" s="200" t="s">
        <v>2949</v>
      </c>
      <c r="P49" s="242">
        <v>26</v>
      </c>
    </row>
    <row r="50" spans="1:16" ht="25.5">
      <c r="A50" s="662">
        <v>3</v>
      </c>
      <c r="B50" s="509">
        <v>11</v>
      </c>
      <c r="C50" s="509" t="s">
        <v>80</v>
      </c>
      <c r="D50" s="509" t="s">
        <v>2950</v>
      </c>
      <c r="E50" s="675" t="s">
        <v>2951</v>
      </c>
      <c r="F50" s="643" t="s">
        <v>2952</v>
      </c>
      <c r="G50" s="675" t="s">
        <v>2953</v>
      </c>
      <c r="H50" s="512" t="s">
        <v>306</v>
      </c>
      <c r="I50" s="643" t="s">
        <v>2954</v>
      </c>
      <c r="J50" s="643" t="s">
        <v>2955</v>
      </c>
      <c r="K50" s="658" t="s">
        <v>204</v>
      </c>
      <c r="L50" s="243" t="s">
        <v>119</v>
      </c>
      <c r="M50" s="88">
        <v>2</v>
      </c>
      <c r="N50" s="677">
        <v>32912.589999999997</v>
      </c>
      <c r="O50" s="494" t="s">
        <v>2956</v>
      </c>
      <c r="P50" s="673">
        <v>26</v>
      </c>
    </row>
    <row r="51" spans="1:16" ht="51">
      <c r="A51" s="662"/>
      <c r="B51" s="511"/>
      <c r="C51" s="511"/>
      <c r="D51" s="511"/>
      <c r="E51" s="657"/>
      <c r="F51" s="657"/>
      <c r="G51" s="657"/>
      <c r="H51" s="513"/>
      <c r="I51" s="657"/>
      <c r="J51" s="657"/>
      <c r="K51" s="659"/>
      <c r="L51" s="243" t="s">
        <v>582</v>
      </c>
      <c r="M51" s="88">
        <v>1</v>
      </c>
      <c r="N51" s="678"/>
      <c r="O51" s="496"/>
      <c r="P51" s="674"/>
    </row>
    <row r="52" spans="1:16" ht="75">
      <c r="A52" s="40">
        <v>4</v>
      </c>
      <c r="B52" s="376">
        <v>11</v>
      </c>
      <c r="C52" s="376">
        <v>5</v>
      </c>
      <c r="D52" s="376">
        <v>6</v>
      </c>
      <c r="E52" s="60" t="s">
        <v>2957</v>
      </c>
      <c r="F52" s="239" t="s">
        <v>2958</v>
      </c>
      <c r="G52" s="60" t="s">
        <v>2959</v>
      </c>
      <c r="H52" s="239" t="s">
        <v>306</v>
      </c>
      <c r="I52" s="60" t="s">
        <v>2960</v>
      </c>
      <c r="J52" s="60" t="s">
        <v>2955</v>
      </c>
      <c r="K52" s="61" t="s">
        <v>204</v>
      </c>
      <c r="L52" s="243" t="s">
        <v>2961</v>
      </c>
      <c r="M52" s="88">
        <v>1</v>
      </c>
      <c r="N52" s="241">
        <v>16482</v>
      </c>
      <c r="O52" s="200" t="s">
        <v>2962</v>
      </c>
      <c r="P52" s="242">
        <v>26</v>
      </c>
    </row>
    <row r="53" spans="1:16" ht="82.5" customHeight="1">
      <c r="A53" s="662">
        <v>5</v>
      </c>
      <c r="B53" s="509">
        <v>11</v>
      </c>
      <c r="C53" s="509" t="s">
        <v>88</v>
      </c>
      <c r="D53" s="509">
        <v>6</v>
      </c>
      <c r="E53" s="643" t="s">
        <v>2930</v>
      </c>
      <c r="F53" s="643" t="s">
        <v>2963</v>
      </c>
      <c r="G53" s="643" t="s">
        <v>2964</v>
      </c>
      <c r="H53" s="643" t="s">
        <v>2965</v>
      </c>
      <c r="I53" s="643" t="s">
        <v>2966</v>
      </c>
      <c r="J53" s="643" t="s">
        <v>2967</v>
      </c>
      <c r="K53" s="658" t="s">
        <v>204</v>
      </c>
      <c r="L53" s="243" t="s">
        <v>2968</v>
      </c>
      <c r="M53" s="88">
        <v>1</v>
      </c>
      <c r="N53" s="677">
        <v>36003.660000000003</v>
      </c>
      <c r="O53" s="494" t="s">
        <v>2969</v>
      </c>
      <c r="P53" s="673">
        <v>26</v>
      </c>
    </row>
    <row r="54" spans="1:16" ht="82.5" customHeight="1">
      <c r="A54" s="662"/>
      <c r="B54" s="511"/>
      <c r="C54" s="511"/>
      <c r="D54" s="511"/>
      <c r="E54" s="657"/>
      <c r="F54" s="657"/>
      <c r="G54" s="657"/>
      <c r="H54" s="657"/>
      <c r="I54" s="657"/>
      <c r="J54" s="657"/>
      <c r="K54" s="659"/>
      <c r="L54" s="243" t="s">
        <v>582</v>
      </c>
      <c r="M54" s="88">
        <v>1</v>
      </c>
      <c r="N54" s="678"/>
      <c r="O54" s="496"/>
      <c r="P54" s="674"/>
    </row>
    <row r="55" spans="1:16" ht="89.25" customHeight="1">
      <c r="A55" s="662">
        <v>6</v>
      </c>
      <c r="B55" s="509">
        <v>11</v>
      </c>
      <c r="C55" s="509" t="s">
        <v>423</v>
      </c>
      <c r="D55" s="509">
        <v>6</v>
      </c>
      <c r="E55" s="643" t="s">
        <v>2970</v>
      </c>
      <c r="F55" s="643" t="s">
        <v>2971</v>
      </c>
      <c r="G55" s="675" t="s">
        <v>2972</v>
      </c>
      <c r="H55" s="676" t="s">
        <v>2973</v>
      </c>
      <c r="I55" s="643" t="s">
        <v>2974</v>
      </c>
      <c r="J55" s="643" t="s">
        <v>2975</v>
      </c>
      <c r="K55" s="658" t="s">
        <v>204</v>
      </c>
      <c r="L55" s="243" t="s">
        <v>63</v>
      </c>
      <c r="M55" s="88">
        <v>1</v>
      </c>
      <c r="N55" s="660">
        <v>64575</v>
      </c>
      <c r="O55" s="494" t="s">
        <v>2976</v>
      </c>
      <c r="P55" s="673">
        <v>25.5</v>
      </c>
    </row>
    <row r="56" spans="1:16" ht="38.25">
      <c r="A56" s="662"/>
      <c r="B56" s="511"/>
      <c r="C56" s="511"/>
      <c r="D56" s="511"/>
      <c r="E56" s="657"/>
      <c r="F56" s="657"/>
      <c r="G56" s="657"/>
      <c r="H56" s="513"/>
      <c r="I56" s="657"/>
      <c r="J56" s="657"/>
      <c r="K56" s="659"/>
      <c r="L56" s="243" t="s">
        <v>37</v>
      </c>
      <c r="M56" s="88">
        <v>1</v>
      </c>
      <c r="N56" s="661"/>
      <c r="O56" s="496"/>
      <c r="P56" s="674"/>
    </row>
    <row r="57" spans="1:16" ht="120">
      <c r="A57" s="40">
        <v>7</v>
      </c>
      <c r="B57" s="16">
        <v>12</v>
      </c>
      <c r="C57" s="16" t="s">
        <v>2977</v>
      </c>
      <c r="D57" s="16">
        <v>1.6</v>
      </c>
      <c r="E57" s="60" t="s">
        <v>2978</v>
      </c>
      <c r="F57" s="60" t="s">
        <v>2979</v>
      </c>
      <c r="G57" s="60" t="s">
        <v>2980</v>
      </c>
      <c r="H57" s="60" t="s">
        <v>2587</v>
      </c>
      <c r="I57" s="60" t="s">
        <v>2981</v>
      </c>
      <c r="J57" s="60" t="s">
        <v>2982</v>
      </c>
      <c r="K57" s="61" t="s">
        <v>204</v>
      </c>
      <c r="L57" s="243" t="s">
        <v>582</v>
      </c>
      <c r="M57" s="88">
        <v>1</v>
      </c>
      <c r="N57" s="233">
        <v>38000</v>
      </c>
      <c r="O57" s="200" t="s">
        <v>2983</v>
      </c>
      <c r="P57" s="244">
        <v>25</v>
      </c>
    </row>
    <row r="58" spans="1:16" ht="90">
      <c r="A58" s="40">
        <v>8</v>
      </c>
      <c r="B58" s="16">
        <v>12</v>
      </c>
      <c r="C58" s="16">
        <v>1.5</v>
      </c>
      <c r="D58" s="16">
        <v>1.6</v>
      </c>
      <c r="E58" s="60" t="s">
        <v>2984</v>
      </c>
      <c r="F58" s="60" t="s">
        <v>2985</v>
      </c>
      <c r="G58" s="60" t="s">
        <v>2986</v>
      </c>
      <c r="H58" s="60" t="s">
        <v>2587</v>
      </c>
      <c r="I58" s="60" t="s">
        <v>2987</v>
      </c>
      <c r="J58" s="60" t="s">
        <v>2988</v>
      </c>
      <c r="K58" s="61" t="s">
        <v>204</v>
      </c>
      <c r="L58" s="243" t="s">
        <v>582</v>
      </c>
      <c r="M58" s="88">
        <v>1</v>
      </c>
      <c r="N58" s="233" t="s">
        <v>2989</v>
      </c>
      <c r="O58" s="200" t="s">
        <v>2990</v>
      </c>
      <c r="P58" s="244">
        <v>25</v>
      </c>
    </row>
    <row r="59" spans="1:16" ht="38.25">
      <c r="A59" s="662">
        <v>9</v>
      </c>
      <c r="B59" s="663">
        <v>13</v>
      </c>
      <c r="C59" s="663">
        <v>1.5</v>
      </c>
      <c r="D59" s="663">
        <v>1.6</v>
      </c>
      <c r="E59" s="643" t="s">
        <v>2991</v>
      </c>
      <c r="F59" s="643" t="s">
        <v>2992</v>
      </c>
      <c r="G59" s="643" t="s">
        <v>2993</v>
      </c>
      <c r="H59" s="643" t="s">
        <v>2994</v>
      </c>
      <c r="I59" s="643" t="s">
        <v>2995</v>
      </c>
      <c r="J59" s="643" t="s">
        <v>2996</v>
      </c>
      <c r="K59" s="658" t="s">
        <v>204</v>
      </c>
      <c r="L59" s="245" t="s">
        <v>37</v>
      </c>
      <c r="M59" s="209">
        <v>1</v>
      </c>
      <c r="N59" s="660">
        <v>51500</v>
      </c>
      <c r="O59" s="494" t="s">
        <v>2997</v>
      </c>
      <c r="P59" s="653">
        <v>24.5</v>
      </c>
    </row>
    <row r="60" spans="1:16" ht="25.5">
      <c r="A60" s="662"/>
      <c r="B60" s="671"/>
      <c r="C60" s="671"/>
      <c r="D60" s="671"/>
      <c r="E60" s="665"/>
      <c r="F60" s="665"/>
      <c r="G60" s="665"/>
      <c r="H60" s="665"/>
      <c r="I60" s="665"/>
      <c r="J60" s="665"/>
      <c r="K60" s="666"/>
      <c r="L60" s="245" t="s">
        <v>26</v>
      </c>
      <c r="M60" s="209">
        <v>1</v>
      </c>
      <c r="N60" s="672"/>
      <c r="O60" s="495"/>
      <c r="P60" s="670"/>
    </row>
    <row r="61" spans="1:16">
      <c r="A61" s="662"/>
      <c r="B61" s="664"/>
      <c r="C61" s="664"/>
      <c r="D61" s="664"/>
      <c r="E61" s="657"/>
      <c r="F61" s="657"/>
      <c r="G61" s="657"/>
      <c r="H61" s="657"/>
      <c r="I61" s="657"/>
      <c r="J61" s="657"/>
      <c r="K61" s="659"/>
      <c r="L61" s="245" t="s">
        <v>63</v>
      </c>
      <c r="M61" s="209">
        <v>1</v>
      </c>
      <c r="N61" s="661"/>
      <c r="O61" s="496"/>
      <c r="P61" s="654"/>
    </row>
    <row r="62" spans="1:16" ht="120">
      <c r="A62" s="40">
        <v>10</v>
      </c>
      <c r="B62" s="16">
        <v>13</v>
      </c>
      <c r="C62" s="16">
        <v>5</v>
      </c>
      <c r="D62" s="16">
        <v>6</v>
      </c>
      <c r="E62" s="60" t="s">
        <v>2998</v>
      </c>
      <c r="F62" s="60" t="s">
        <v>2999</v>
      </c>
      <c r="G62" s="208" t="s">
        <v>3000</v>
      </c>
      <c r="H62" s="60" t="s">
        <v>268</v>
      </c>
      <c r="I62" s="208" t="s">
        <v>3001</v>
      </c>
      <c r="J62" s="60" t="s">
        <v>3002</v>
      </c>
      <c r="K62" s="61" t="s">
        <v>204</v>
      </c>
      <c r="L62" s="243" t="s">
        <v>26</v>
      </c>
      <c r="M62" s="88">
        <v>1</v>
      </c>
      <c r="N62" s="233">
        <v>59410.400000000001</v>
      </c>
      <c r="O62" s="200" t="s">
        <v>3003</v>
      </c>
      <c r="P62" s="244">
        <v>24.5</v>
      </c>
    </row>
    <row r="63" spans="1:16" ht="105">
      <c r="A63" s="40">
        <v>11</v>
      </c>
      <c r="B63" s="16">
        <v>12.13</v>
      </c>
      <c r="C63" s="16" t="s">
        <v>3004</v>
      </c>
      <c r="D63" s="16">
        <v>6</v>
      </c>
      <c r="E63" s="60" t="s">
        <v>3005</v>
      </c>
      <c r="F63" s="60" t="s">
        <v>3006</v>
      </c>
      <c r="G63" s="60" t="s">
        <v>3007</v>
      </c>
      <c r="H63" s="60" t="s">
        <v>408</v>
      </c>
      <c r="I63" s="60" t="s">
        <v>3008</v>
      </c>
      <c r="J63" s="60" t="s">
        <v>3009</v>
      </c>
      <c r="K63" s="61" t="s">
        <v>204</v>
      </c>
      <c r="L63" s="243" t="s">
        <v>567</v>
      </c>
      <c r="M63" s="207">
        <v>1000</v>
      </c>
      <c r="N63" s="233">
        <v>41861</v>
      </c>
      <c r="O63" s="200" t="s">
        <v>3010</v>
      </c>
      <c r="P63" s="244">
        <v>24.5</v>
      </c>
    </row>
    <row r="64" spans="1:16" ht="25.5">
      <c r="A64" s="662">
        <v>12</v>
      </c>
      <c r="B64" s="663">
        <v>13</v>
      </c>
      <c r="C64" s="663" t="s">
        <v>3011</v>
      </c>
      <c r="D64" s="663">
        <v>6</v>
      </c>
      <c r="E64" s="643" t="s">
        <v>3012</v>
      </c>
      <c r="F64" s="643" t="s">
        <v>3013</v>
      </c>
      <c r="G64" s="643" t="s">
        <v>3014</v>
      </c>
      <c r="H64" s="643" t="s">
        <v>3015</v>
      </c>
      <c r="I64" s="643" t="s">
        <v>3016</v>
      </c>
      <c r="J64" s="643" t="s">
        <v>3017</v>
      </c>
      <c r="K64" s="658" t="s">
        <v>204</v>
      </c>
      <c r="L64" s="243" t="s">
        <v>26</v>
      </c>
      <c r="M64" s="207">
        <v>1</v>
      </c>
      <c r="N64" s="660">
        <v>79162.8</v>
      </c>
      <c r="O64" s="494" t="s">
        <v>3018</v>
      </c>
      <c r="P64" s="653">
        <v>24</v>
      </c>
    </row>
    <row r="65" spans="1:16" ht="38.25">
      <c r="A65" s="662"/>
      <c r="B65" s="671"/>
      <c r="C65" s="671"/>
      <c r="D65" s="671"/>
      <c r="E65" s="665"/>
      <c r="F65" s="665"/>
      <c r="G65" s="665"/>
      <c r="H65" s="665"/>
      <c r="I65" s="665"/>
      <c r="J65" s="665"/>
      <c r="K65" s="666"/>
      <c r="L65" s="243" t="s">
        <v>567</v>
      </c>
      <c r="M65" s="207">
        <v>1500</v>
      </c>
      <c r="N65" s="672"/>
      <c r="O65" s="495"/>
      <c r="P65" s="670"/>
    </row>
    <row r="66" spans="1:16" ht="52.5" customHeight="1">
      <c r="A66" s="662"/>
      <c r="B66" s="664"/>
      <c r="C66" s="664"/>
      <c r="D66" s="664"/>
      <c r="E66" s="657"/>
      <c r="F66" s="657"/>
      <c r="G66" s="657"/>
      <c r="H66" s="657"/>
      <c r="I66" s="657"/>
      <c r="J66" s="657"/>
      <c r="K66" s="659"/>
      <c r="L66" s="243" t="s">
        <v>3019</v>
      </c>
      <c r="M66" s="207">
        <v>1</v>
      </c>
      <c r="N66" s="661"/>
      <c r="O66" s="496"/>
      <c r="P66" s="654"/>
    </row>
    <row r="67" spans="1:16">
      <c r="A67" s="662">
        <v>13</v>
      </c>
      <c r="B67" s="663">
        <v>13</v>
      </c>
      <c r="C67" s="663">
        <v>3.4</v>
      </c>
      <c r="D67" s="663">
        <v>1.4</v>
      </c>
      <c r="E67" s="643" t="s">
        <v>3020</v>
      </c>
      <c r="F67" s="643" t="s">
        <v>3021</v>
      </c>
      <c r="G67" s="643" t="s">
        <v>3022</v>
      </c>
      <c r="H67" s="643" t="s">
        <v>3023</v>
      </c>
      <c r="I67" s="643" t="s">
        <v>3024</v>
      </c>
      <c r="J67" s="643" t="s">
        <v>3025</v>
      </c>
      <c r="K67" s="658" t="s">
        <v>204</v>
      </c>
      <c r="L67" s="243" t="s">
        <v>63</v>
      </c>
      <c r="M67" s="207">
        <v>2</v>
      </c>
      <c r="N67" s="660">
        <v>26248.2</v>
      </c>
      <c r="O67" s="494" t="s">
        <v>3026</v>
      </c>
      <c r="P67" s="653">
        <v>24</v>
      </c>
    </row>
    <row r="68" spans="1:16" ht="38.25">
      <c r="A68" s="662"/>
      <c r="B68" s="664"/>
      <c r="C68" s="664"/>
      <c r="D68" s="664"/>
      <c r="E68" s="657"/>
      <c r="F68" s="657"/>
      <c r="G68" s="657"/>
      <c r="H68" s="657"/>
      <c r="I68" s="657"/>
      <c r="J68" s="657"/>
      <c r="K68" s="659"/>
      <c r="L68" s="243" t="s">
        <v>567</v>
      </c>
      <c r="M68" s="207">
        <v>800</v>
      </c>
      <c r="N68" s="661"/>
      <c r="O68" s="496"/>
      <c r="P68" s="654"/>
    </row>
    <row r="69" spans="1:16" ht="75">
      <c r="A69" s="40">
        <v>14</v>
      </c>
      <c r="B69" s="16">
        <v>9</v>
      </c>
      <c r="C69" s="16">
        <v>1.5</v>
      </c>
      <c r="D69" s="16">
        <v>2.2999999999999998</v>
      </c>
      <c r="E69" s="60" t="s">
        <v>3027</v>
      </c>
      <c r="F69" s="60" t="s">
        <v>3028</v>
      </c>
      <c r="G69" s="60" t="s">
        <v>3029</v>
      </c>
      <c r="H69" s="60" t="s">
        <v>2587</v>
      </c>
      <c r="I69" s="60" t="s">
        <v>3030</v>
      </c>
      <c r="J69" s="60" t="s">
        <v>3031</v>
      </c>
      <c r="K69" s="61" t="s">
        <v>204</v>
      </c>
      <c r="L69" s="243" t="s">
        <v>582</v>
      </c>
      <c r="M69" s="207">
        <v>1</v>
      </c>
      <c r="N69" s="233">
        <v>88107.8</v>
      </c>
      <c r="O69" s="200" t="s">
        <v>3032</v>
      </c>
      <c r="P69" s="244">
        <v>24</v>
      </c>
    </row>
    <row r="70" spans="1:16" ht="45">
      <c r="A70" s="40">
        <v>15</v>
      </c>
      <c r="B70" s="16">
        <v>11</v>
      </c>
      <c r="C70" s="16">
        <v>1</v>
      </c>
      <c r="D70" s="16">
        <v>6</v>
      </c>
      <c r="E70" s="60" t="s">
        <v>3033</v>
      </c>
      <c r="F70" s="60" t="s">
        <v>3034</v>
      </c>
      <c r="G70" s="60" t="s">
        <v>3035</v>
      </c>
      <c r="H70" s="60" t="s">
        <v>231</v>
      </c>
      <c r="I70" s="60" t="s">
        <v>3036</v>
      </c>
      <c r="J70" s="60" t="s">
        <v>3037</v>
      </c>
      <c r="K70" s="61" t="s">
        <v>204</v>
      </c>
      <c r="L70" s="243" t="s">
        <v>63</v>
      </c>
      <c r="M70" s="207">
        <v>1</v>
      </c>
      <c r="N70" s="233">
        <v>19925.599999999999</v>
      </c>
      <c r="O70" s="200" t="s">
        <v>3038</v>
      </c>
      <c r="P70" s="244">
        <v>24</v>
      </c>
    </row>
    <row r="71" spans="1:16" ht="105">
      <c r="A71" s="40">
        <v>16</v>
      </c>
      <c r="B71" s="16">
        <v>13</v>
      </c>
      <c r="C71" s="16">
        <v>5</v>
      </c>
      <c r="D71" s="16">
        <v>6</v>
      </c>
      <c r="E71" s="60" t="s">
        <v>3039</v>
      </c>
      <c r="F71" s="60" t="s">
        <v>3040</v>
      </c>
      <c r="G71" s="60" t="s">
        <v>3041</v>
      </c>
      <c r="H71" s="60" t="s">
        <v>3042</v>
      </c>
      <c r="I71" s="208" t="s">
        <v>3043</v>
      </c>
      <c r="J71" s="60" t="s">
        <v>3044</v>
      </c>
      <c r="K71" s="61" t="s">
        <v>204</v>
      </c>
      <c r="L71" s="243" t="s">
        <v>2961</v>
      </c>
      <c r="M71" s="207">
        <v>1</v>
      </c>
      <c r="N71" s="233">
        <v>51236</v>
      </c>
      <c r="O71" s="200" t="s">
        <v>3045</v>
      </c>
      <c r="P71" s="244">
        <v>24</v>
      </c>
    </row>
    <row r="72" spans="1:16" ht="120">
      <c r="A72" s="40">
        <v>17</v>
      </c>
      <c r="B72" s="16">
        <v>13</v>
      </c>
      <c r="C72" s="16">
        <v>1.5</v>
      </c>
      <c r="D72" s="16">
        <v>6</v>
      </c>
      <c r="E72" s="60" t="s">
        <v>3027</v>
      </c>
      <c r="F72" s="60" t="s">
        <v>3046</v>
      </c>
      <c r="G72" s="60" t="s">
        <v>3047</v>
      </c>
      <c r="H72" s="60" t="s">
        <v>579</v>
      </c>
      <c r="I72" s="60" t="s">
        <v>3048</v>
      </c>
      <c r="J72" s="60" t="s">
        <v>3049</v>
      </c>
      <c r="K72" s="61" t="s">
        <v>204</v>
      </c>
      <c r="L72" s="243" t="s">
        <v>582</v>
      </c>
      <c r="M72" s="88">
        <v>1</v>
      </c>
      <c r="N72" s="233">
        <v>14325.97</v>
      </c>
      <c r="O72" s="200" t="s">
        <v>3050</v>
      </c>
      <c r="P72" s="244">
        <v>24</v>
      </c>
    </row>
    <row r="73" spans="1:16" ht="90">
      <c r="A73" s="40">
        <v>18</v>
      </c>
      <c r="B73" s="16">
        <v>13</v>
      </c>
      <c r="C73" s="16" t="s">
        <v>3051</v>
      </c>
      <c r="D73" s="16">
        <v>2</v>
      </c>
      <c r="E73" s="60" t="s">
        <v>2910</v>
      </c>
      <c r="F73" s="60" t="s">
        <v>3052</v>
      </c>
      <c r="G73" s="60" t="s">
        <v>3053</v>
      </c>
      <c r="H73" s="60" t="s">
        <v>2587</v>
      </c>
      <c r="I73" s="60" t="s">
        <v>3054</v>
      </c>
      <c r="J73" s="60" t="s">
        <v>3055</v>
      </c>
      <c r="K73" s="61" t="s">
        <v>204</v>
      </c>
      <c r="L73" s="243" t="s">
        <v>582</v>
      </c>
      <c r="M73" s="88">
        <v>1</v>
      </c>
      <c r="N73" s="233">
        <v>123326.33</v>
      </c>
      <c r="O73" s="200" t="s">
        <v>3056</v>
      </c>
      <c r="P73" s="244">
        <v>24</v>
      </c>
    </row>
    <row r="74" spans="1:16" ht="102" customHeight="1">
      <c r="A74" s="662">
        <v>19</v>
      </c>
      <c r="B74" s="663">
        <v>13</v>
      </c>
      <c r="C74" s="663" t="s">
        <v>423</v>
      </c>
      <c r="D74" s="663">
        <v>6</v>
      </c>
      <c r="E74" s="643" t="s">
        <v>2978</v>
      </c>
      <c r="F74" s="643" t="s">
        <v>3057</v>
      </c>
      <c r="G74" s="643" t="s">
        <v>3058</v>
      </c>
      <c r="H74" s="643" t="s">
        <v>3059</v>
      </c>
      <c r="I74" s="643" t="s">
        <v>3060</v>
      </c>
      <c r="J74" s="643" t="s">
        <v>3061</v>
      </c>
      <c r="K74" s="658" t="s">
        <v>204</v>
      </c>
      <c r="L74" s="243" t="s">
        <v>26</v>
      </c>
      <c r="M74" s="88">
        <v>1</v>
      </c>
      <c r="N74" s="660">
        <v>48500</v>
      </c>
      <c r="O74" s="494" t="s">
        <v>3062</v>
      </c>
      <c r="P74" s="653">
        <v>23</v>
      </c>
    </row>
    <row r="75" spans="1:16" ht="51">
      <c r="A75" s="662"/>
      <c r="B75" s="664"/>
      <c r="C75" s="664"/>
      <c r="D75" s="664"/>
      <c r="E75" s="657"/>
      <c r="F75" s="657"/>
      <c r="G75" s="657"/>
      <c r="H75" s="657"/>
      <c r="I75" s="657"/>
      <c r="J75" s="657"/>
      <c r="K75" s="659"/>
      <c r="L75" s="243" t="s">
        <v>582</v>
      </c>
      <c r="M75" s="88">
        <v>1</v>
      </c>
      <c r="N75" s="661"/>
      <c r="O75" s="496"/>
      <c r="P75" s="654"/>
    </row>
    <row r="76" spans="1:16" ht="43.5" customHeight="1">
      <c r="A76" s="662">
        <v>20</v>
      </c>
      <c r="B76" s="663">
        <v>11</v>
      </c>
      <c r="C76" s="663">
        <v>5</v>
      </c>
      <c r="D76" s="663" t="s">
        <v>2950</v>
      </c>
      <c r="E76" s="643" t="s">
        <v>3063</v>
      </c>
      <c r="F76" s="643" t="s">
        <v>3064</v>
      </c>
      <c r="G76" s="643" t="s">
        <v>3065</v>
      </c>
      <c r="H76" s="643" t="s">
        <v>3066</v>
      </c>
      <c r="I76" s="643" t="s">
        <v>3067</v>
      </c>
      <c r="J76" s="643" t="s">
        <v>3068</v>
      </c>
      <c r="K76" s="658" t="s">
        <v>204</v>
      </c>
      <c r="L76" s="243" t="s">
        <v>119</v>
      </c>
      <c r="M76" s="88">
        <v>2</v>
      </c>
      <c r="N76" s="667">
        <v>107696.05</v>
      </c>
      <c r="O76" s="494" t="s">
        <v>3069</v>
      </c>
      <c r="P76" s="653">
        <v>23</v>
      </c>
    </row>
    <row r="77" spans="1:16" ht="51">
      <c r="A77" s="662"/>
      <c r="B77" s="671"/>
      <c r="C77" s="671"/>
      <c r="D77" s="671"/>
      <c r="E77" s="665"/>
      <c r="F77" s="665"/>
      <c r="G77" s="665"/>
      <c r="H77" s="665"/>
      <c r="I77" s="665"/>
      <c r="J77" s="665"/>
      <c r="K77" s="666"/>
      <c r="L77" s="243" t="s">
        <v>582</v>
      </c>
      <c r="M77" s="88">
        <v>1</v>
      </c>
      <c r="N77" s="668"/>
      <c r="O77" s="495"/>
      <c r="P77" s="670"/>
    </row>
    <row r="78" spans="1:16" ht="43.5" customHeight="1">
      <c r="A78" s="662"/>
      <c r="B78" s="664"/>
      <c r="C78" s="664"/>
      <c r="D78" s="664"/>
      <c r="E78" s="657"/>
      <c r="F78" s="657"/>
      <c r="G78" s="657"/>
      <c r="H78" s="657"/>
      <c r="I78" s="657"/>
      <c r="J78" s="657"/>
      <c r="K78" s="659"/>
      <c r="L78" s="243" t="s">
        <v>567</v>
      </c>
      <c r="M78" s="88">
        <v>1000</v>
      </c>
      <c r="N78" s="669"/>
      <c r="O78" s="496"/>
      <c r="P78" s="654"/>
    </row>
    <row r="79" spans="1:16" ht="120">
      <c r="A79" s="40">
        <v>21</v>
      </c>
      <c r="B79" s="16">
        <v>6</v>
      </c>
      <c r="C79" s="16" t="s">
        <v>1276</v>
      </c>
      <c r="D79" s="16" t="s">
        <v>3070</v>
      </c>
      <c r="E79" s="60" t="s">
        <v>3071</v>
      </c>
      <c r="F79" s="60" t="s">
        <v>3072</v>
      </c>
      <c r="G79" s="60" t="s">
        <v>3073</v>
      </c>
      <c r="H79" s="60" t="s">
        <v>3074</v>
      </c>
      <c r="I79" s="60" t="s">
        <v>3075</v>
      </c>
      <c r="J79" s="60" t="s">
        <v>3076</v>
      </c>
      <c r="K79" s="61" t="s">
        <v>204</v>
      </c>
      <c r="L79" s="243" t="s">
        <v>119</v>
      </c>
      <c r="M79" s="88">
        <v>1</v>
      </c>
      <c r="N79" s="233">
        <v>22874</v>
      </c>
      <c r="O79" s="200" t="s">
        <v>3077</v>
      </c>
      <c r="P79" s="244">
        <v>23</v>
      </c>
    </row>
    <row r="80" spans="1:16" ht="150">
      <c r="A80" s="40">
        <v>22</v>
      </c>
      <c r="B80" s="16">
        <v>13</v>
      </c>
      <c r="C80" s="16">
        <v>5</v>
      </c>
      <c r="D80" s="16">
        <v>6</v>
      </c>
      <c r="E80" s="60" t="s">
        <v>3078</v>
      </c>
      <c r="F80" s="60" t="s">
        <v>3079</v>
      </c>
      <c r="G80" s="60" t="s">
        <v>3080</v>
      </c>
      <c r="H80" s="60" t="s">
        <v>241</v>
      </c>
      <c r="I80" s="60" t="s">
        <v>3081</v>
      </c>
      <c r="J80" s="60" t="s">
        <v>3082</v>
      </c>
      <c r="K80" s="61" t="s">
        <v>204</v>
      </c>
      <c r="L80" s="243" t="s">
        <v>37</v>
      </c>
      <c r="M80" s="88">
        <v>1</v>
      </c>
      <c r="N80" s="233">
        <v>14244.91</v>
      </c>
      <c r="O80" s="200" t="s">
        <v>3083</v>
      </c>
      <c r="P80" s="244">
        <v>22.5</v>
      </c>
    </row>
    <row r="81" spans="1:16" ht="225">
      <c r="A81" s="40">
        <v>23</v>
      </c>
      <c r="B81" s="16">
        <v>13</v>
      </c>
      <c r="C81" s="16" t="s">
        <v>3084</v>
      </c>
      <c r="D81" s="16">
        <v>6</v>
      </c>
      <c r="E81" s="60" t="s">
        <v>3071</v>
      </c>
      <c r="F81" s="60" t="s">
        <v>3085</v>
      </c>
      <c r="G81" s="60" t="s">
        <v>3086</v>
      </c>
      <c r="H81" s="60" t="s">
        <v>268</v>
      </c>
      <c r="I81" s="60" t="s">
        <v>3087</v>
      </c>
      <c r="J81" s="60" t="s">
        <v>3088</v>
      </c>
      <c r="K81" s="61" t="s">
        <v>204</v>
      </c>
      <c r="L81" s="243" t="s">
        <v>26</v>
      </c>
      <c r="M81" s="88">
        <v>1</v>
      </c>
      <c r="N81" s="233">
        <v>35320</v>
      </c>
      <c r="O81" s="200" t="s">
        <v>3077</v>
      </c>
      <c r="P81" s="244">
        <v>22.5</v>
      </c>
    </row>
    <row r="82" spans="1:16" ht="240">
      <c r="A82" s="40">
        <v>24</v>
      </c>
      <c r="B82" s="16">
        <v>13</v>
      </c>
      <c r="C82" s="16" t="s">
        <v>3089</v>
      </c>
      <c r="D82" s="16">
        <v>6</v>
      </c>
      <c r="E82" s="60" t="s">
        <v>3090</v>
      </c>
      <c r="F82" s="60" t="s">
        <v>3091</v>
      </c>
      <c r="G82" s="60" t="s">
        <v>3092</v>
      </c>
      <c r="H82" s="60" t="s">
        <v>2587</v>
      </c>
      <c r="I82" s="60" t="s">
        <v>3093</v>
      </c>
      <c r="J82" s="60" t="s">
        <v>3094</v>
      </c>
      <c r="K82" s="61" t="s">
        <v>204</v>
      </c>
      <c r="L82" s="243" t="s">
        <v>582</v>
      </c>
      <c r="M82" s="88">
        <v>1</v>
      </c>
      <c r="N82" s="233">
        <v>22460</v>
      </c>
      <c r="O82" s="200" t="s">
        <v>3095</v>
      </c>
      <c r="P82" s="244">
        <v>22</v>
      </c>
    </row>
    <row r="83" spans="1:16" ht="60">
      <c r="A83" s="40">
        <v>25</v>
      </c>
      <c r="B83" s="16">
        <v>13</v>
      </c>
      <c r="C83" s="16">
        <v>5</v>
      </c>
      <c r="D83" s="16">
        <v>6</v>
      </c>
      <c r="E83" s="60" t="s">
        <v>3033</v>
      </c>
      <c r="F83" s="60" t="s">
        <v>3096</v>
      </c>
      <c r="G83" s="60" t="s">
        <v>3097</v>
      </c>
      <c r="H83" s="60" t="s">
        <v>3098</v>
      </c>
      <c r="I83" s="60" t="s">
        <v>3099</v>
      </c>
      <c r="J83" s="60" t="s">
        <v>3100</v>
      </c>
      <c r="K83" s="61" t="s">
        <v>204</v>
      </c>
      <c r="L83" s="243" t="s">
        <v>119</v>
      </c>
      <c r="M83" s="88">
        <v>1</v>
      </c>
      <c r="N83" s="233">
        <v>48845.16</v>
      </c>
      <c r="O83" s="200" t="s">
        <v>3101</v>
      </c>
      <c r="P83" s="244">
        <v>22</v>
      </c>
    </row>
    <row r="84" spans="1:16" ht="67.5" customHeight="1">
      <c r="A84" s="662">
        <v>26</v>
      </c>
      <c r="B84" s="663">
        <v>13</v>
      </c>
      <c r="C84" s="663" t="s">
        <v>461</v>
      </c>
      <c r="D84" s="663">
        <v>5</v>
      </c>
      <c r="E84" s="643" t="s">
        <v>3071</v>
      </c>
      <c r="F84" s="643" t="s">
        <v>3102</v>
      </c>
      <c r="G84" s="643" t="s">
        <v>3103</v>
      </c>
      <c r="H84" s="643" t="s">
        <v>3104</v>
      </c>
      <c r="I84" s="643" t="s">
        <v>3105</v>
      </c>
      <c r="J84" s="643" t="s">
        <v>3106</v>
      </c>
      <c r="K84" s="658" t="s">
        <v>204</v>
      </c>
      <c r="L84" s="243" t="s">
        <v>26</v>
      </c>
      <c r="M84" s="88">
        <v>1</v>
      </c>
      <c r="N84" s="660">
        <v>81584</v>
      </c>
      <c r="O84" s="494" t="s">
        <v>3077</v>
      </c>
      <c r="P84" s="653">
        <v>22</v>
      </c>
    </row>
    <row r="85" spans="1:16" ht="55.5" customHeight="1">
      <c r="A85" s="662"/>
      <c r="B85" s="664"/>
      <c r="C85" s="664"/>
      <c r="D85" s="664"/>
      <c r="E85" s="657"/>
      <c r="F85" s="657"/>
      <c r="G85" s="657"/>
      <c r="H85" s="657"/>
      <c r="I85" s="657"/>
      <c r="J85" s="657"/>
      <c r="K85" s="659"/>
      <c r="L85" s="243" t="s">
        <v>582</v>
      </c>
      <c r="M85" s="88">
        <v>1</v>
      </c>
      <c r="N85" s="661"/>
      <c r="O85" s="496"/>
      <c r="P85" s="654"/>
    </row>
    <row r="86" spans="1:16" ht="105">
      <c r="A86" s="40">
        <v>27</v>
      </c>
      <c r="B86" s="365">
        <v>13</v>
      </c>
      <c r="C86" s="365">
        <v>5</v>
      </c>
      <c r="D86" s="365">
        <v>6</v>
      </c>
      <c r="E86" s="206" t="s">
        <v>3071</v>
      </c>
      <c r="F86" s="206" t="s">
        <v>3107</v>
      </c>
      <c r="G86" s="206" t="s">
        <v>3108</v>
      </c>
      <c r="H86" s="206" t="s">
        <v>2587</v>
      </c>
      <c r="I86" s="206" t="s">
        <v>3109</v>
      </c>
      <c r="J86" s="206" t="s">
        <v>3110</v>
      </c>
      <c r="K86" s="246" t="s">
        <v>204</v>
      </c>
      <c r="L86" s="247" t="s">
        <v>582</v>
      </c>
      <c r="M86" s="248">
        <v>1</v>
      </c>
      <c r="N86" s="237">
        <v>42198</v>
      </c>
      <c r="O86" s="196" t="s">
        <v>3077</v>
      </c>
      <c r="P86" s="249">
        <v>22</v>
      </c>
    </row>
    <row r="87" spans="1:16" ht="87.75" customHeight="1">
      <c r="A87" s="655">
        <v>28</v>
      </c>
      <c r="B87" s="656">
        <v>11</v>
      </c>
      <c r="C87" s="656" t="s">
        <v>3111</v>
      </c>
      <c r="D87" s="656">
        <v>6</v>
      </c>
      <c r="E87" s="650" t="s">
        <v>3071</v>
      </c>
      <c r="F87" s="650" t="s">
        <v>3112</v>
      </c>
      <c r="G87" s="650" t="s">
        <v>3113</v>
      </c>
      <c r="H87" s="650" t="s">
        <v>306</v>
      </c>
      <c r="I87" s="650" t="s">
        <v>3114</v>
      </c>
      <c r="J87" s="650" t="s">
        <v>3115</v>
      </c>
      <c r="K87" s="651" t="s">
        <v>204</v>
      </c>
      <c r="L87" s="245" t="s">
        <v>119</v>
      </c>
      <c r="M87" s="248">
        <v>1</v>
      </c>
      <c r="N87" s="652">
        <v>32162.78</v>
      </c>
      <c r="O87" s="508" t="s">
        <v>3077</v>
      </c>
      <c r="P87" s="508">
        <v>22</v>
      </c>
    </row>
    <row r="88" spans="1:16" ht="59.25" customHeight="1">
      <c r="A88" s="655"/>
      <c r="B88" s="656"/>
      <c r="C88" s="656"/>
      <c r="D88" s="656"/>
      <c r="E88" s="650"/>
      <c r="F88" s="650"/>
      <c r="G88" s="650"/>
      <c r="H88" s="650"/>
      <c r="I88" s="650"/>
      <c r="J88" s="650"/>
      <c r="K88" s="651"/>
      <c r="L88" s="243" t="s">
        <v>582</v>
      </c>
      <c r="M88" s="88">
        <v>1</v>
      </c>
      <c r="N88" s="652"/>
      <c r="O88" s="508"/>
      <c r="P88" s="508"/>
    </row>
  </sheetData>
  <mergeCells count="228">
    <mergeCell ref="J13:J14"/>
    <mergeCell ref="K13:K14"/>
    <mergeCell ref="A2:O2"/>
    <mergeCell ref="A4:A5"/>
    <mergeCell ref="B4:B5"/>
    <mergeCell ref="C4:C5"/>
    <mergeCell ref="D4:D5"/>
    <mergeCell ref="E4:E5"/>
    <mergeCell ref="F4:F5"/>
    <mergeCell ref="G4:G5"/>
    <mergeCell ref="H4:H5"/>
    <mergeCell ref="I4:I5"/>
    <mergeCell ref="J4:K4"/>
    <mergeCell ref="L4:M4"/>
    <mergeCell ref="N4:N5"/>
    <mergeCell ref="O4:O5"/>
    <mergeCell ref="F11:F12"/>
    <mergeCell ref="G11:G12"/>
    <mergeCell ref="N13:N14"/>
    <mergeCell ref="O13:O14"/>
    <mergeCell ref="P4:P5"/>
    <mergeCell ref="A11:A12"/>
    <mergeCell ref="B11:B12"/>
    <mergeCell ref="C11:C12"/>
    <mergeCell ref="D11:D12"/>
    <mergeCell ref="E11:E12"/>
    <mergeCell ref="N11:N12"/>
    <mergeCell ref="O11:O12"/>
    <mergeCell ref="P11:P12"/>
    <mergeCell ref="H11:H12"/>
    <mergeCell ref="I11:I12"/>
    <mergeCell ref="J11:J12"/>
    <mergeCell ref="K11:K12"/>
    <mergeCell ref="J15:J17"/>
    <mergeCell ref="K15:K17"/>
    <mergeCell ref="N15:N17"/>
    <mergeCell ref="O15:O17"/>
    <mergeCell ref="P15:P17"/>
    <mergeCell ref="A13:A14"/>
    <mergeCell ref="B13:B14"/>
    <mergeCell ref="C13:C14"/>
    <mergeCell ref="A15:A17"/>
    <mergeCell ref="B15:B17"/>
    <mergeCell ref="C15:C17"/>
    <mergeCell ref="D15:D17"/>
    <mergeCell ref="E15:E17"/>
    <mergeCell ref="F15:F17"/>
    <mergeCell ref="G15:G17"/>
    <mergeCell ref="H15:H17"/>
    <mergeCell ref="I15:I17"/>
    <mergeCell ref="D13:D14"/>
    <mergeCell ref="E13:E14"/>
    <mergeCell ref="F13:F14"/>
    <mergeCell ref="G13:G14"/>
    <mergeCell ref="P13:P14"/>
    <mergeCell ref="H13:H14"/>
    <mergeCell ref="I13:I14"/>
    <mergeCell ref="A21:A24"/>
    <mergeCell ref="B21:B24"/>
    <mergeCell ref="C21:C24"/>
    <mergeCell ref="D21:D24"/>
    <mergeCell ref="E21:E24"/>
    <mergeCell ref="N21:N24"/>
    <mergeCell ref="O21:O24"/>
    <mergeCell ref="P21:P24"/>
    <mergeCell ref="A33:A34"/>
    <mergeCell ref="B33:B34"/>
    <mergeCell ref="C33:C34"/>
    <mergeCell ref="D33:D34"/>
    <mergeCell ref="E33:E34"/>
    <mergeCell ref="F33:F34"/>
    <mergeCell ref="G33:G34"/>
    <mergeCell ref="F21:F24"/>
    <mergeCell ref="G21:G24"/>
    <mergeCell ref="H21:H24"/>
    <mergeCell ref="I21:I24"/>
    <mergeCell ref="J21:J24"/>
    <mergeCell ref="K21:K24"/>
    <mergeCell ref="P33:P34"/>
    <mergeCell ref="H33:H34"/>
    <mergeCell ref="I33:I34"/>
    <mergeCell ref="J33:J34"/>
    <mergeCell ref="K33:K34"/>
    <mergeCell ref="N33:N34"/>
    <mergeCell ref="O33:O34"/>
    <mergeCell ref="I53:I54"/>
    <mergeCell ref="J53:J54"/>
    <mergeCell ref="K53:K54"/>
    <mergeCell ref="N53:N54"/>
    <mergeCell ref="O53:O54"/>
    <mergeCell ref="A44:O44"/>
    <mergeCell ref="J46:K46"/>
    <mergeCell ref="L46:M46"/>
    <mergeCell ref="A50:A51"/>
    <mergeCell ref="B50:B51"/>
    <mergeCell ref="C50:C51"/>
    <mergeCell ref="D50:D51"/>
    <mergeCell ref="E50:E51"/>
    <mergeCell ref="F50:F51"/>
    <mergeCell ref="P53:P54"/>
    <mergeCell ref="O50:O51"/>
    <mergeCell ref="P50:P51"/>
    <mergeCell ref="A53:A54"/>
    <mergeCell ref="B53:B54"/>
    <mergeCell ref="C53:C54"/>
    <mergeCell ref="D53:D54"/>
    <mergeCell ref="E53:E54"/>
    <mergeCell ref="F53:F54"/>
    <mergeCell ref="G53:G54"/>
    <mergeCell ref="H53:H54"/>
    <mergeCell ref="G50:G51"/>
    <mergeCell ref="H50:H51"/>
    <mergeCell ref="I50:I51"/>
    <mergeCell ref="J50:J51"/>
    <mergeCell ref="K50:K51"/>
    <mergeCell ref="N50:N51"/>
    <mergeCell ref="P59:P61"/>
    <mergeCell ref="O55:O56"/>
    <mergeCell ref="P55:P56"/>
    <mergeCell ref="A59:A61"/>
    <mergeCell ref="B59:B61"/>
    <mergeCell ref="C59:C61"/>
    <mergeCell ref="D59:D61"/>
    <mergeCell ref="E59:E61"/>
    <mergeCell ref="F59:F61"/>
    <mergeCell ref="G59:G61"/>
    <mergeCell ref="H59:H61"/>
    <mergeCell ref="G55:G56"/>
    <mergeCell ref="H55:H56"/>
    <mergeCell ref="I55:I56"/>
    <mergeCell ref="J55:J56"/>
    <mergeCell ref="K55:K56"/>
    <mergeCell ref="N55:N56"/>
    <mergeCell ref="A55:A56"/>
    <mergeCell ref="B55:B56"/>
    <mergeCell ref="C55:C56"/>
    <mergeCell ref="D55:D56"/>
    <mergeCell ref="E55:E56"/>
    <mergeCell ref="F55:F56"/>
    <mergeCell ref="C64:C66"/>
    <mergeCell ref="D64:D66"/>
    <mergeCell ref="E64:E66"/>
    <mergeCell ref="F64:F66"/>
    <mergeCell ref="I59:I61"/>
    <mergeCell ref="J59:J61"/>
    <mergeCell ref="K59:K61"/>
    <mergeCell ref="N59:N61"/>
    <mergeCell ref="O59:O61"/>
    <mergeCell ref="I67:I68"/>
    <mergeCell ref="J67:J68"/>
    <mergeCell ref="K67:K68"/>
    <mergeCell ref="N67:N68"/>
    <mergeCell ref="O67:O68"/>
    <mergeCell ref="P67:P68"/>
    <mergeCell ref="O64:O66"/>
    <mergeCell ref="P64:P66"/>
    <mergeCell ref="A67:A68"/>
    <mergeCell ref="B67:B68"/>
    <mergeCell ref="C67:C68"/>
    <mergeCell ref="D67:D68"/>
    <mergeCell ref="E67:E68"/>
    <mergeCell ref="F67:F68"/>
    <mergeCell ref="G67:G68"/>
    <mergeCell ref="H67:H68"/>
    <mergeCell ref="G64:G66"/>
    <mergeCell ref="H64:H66"/>
    <mergeCell ref="I64:I66"/>
    <mergeCell ref="J64:J66"/>
    <mergeCell ref="K64:K66"/>
    <mergeCell ref="N64:N66"/>
    <mergeCell ref="A64:A66"/>
    <mergeCell ref="B64:B66"/>
    <mergeCell ref="P76:P78"/>
    <mergeCell ref="O74:O75"/>
    <mergeCell ref="P74:P75"/>
    <mergeCell ref="A76:A78"/>
    <mergeCell ref="B76:B78"/>
    <mergeCell ref="C76:C78"/>
    <mergeCell ref="D76:D78"/>
    <mergeCell ref="E76:E78"/>
    <mergeCell ref="F76:F78"/>
    <mergeCell ref="G76:G78"/>
    <mergeCell ref="H76:H78"/>
    <mergeCell ref="G74:G75"/>
    <mergeCell ref="H74:H75"/>
    <mergeCell ref="I74:I75"/>
    <mergeCell ref="J74:J75"/>
    <mergeCell ref="K74:K75"/>
    <mergeCell ref="N74:N75"/>
    <mergeCell ref="A74:A75"/>
    <mergeCell ref="B74:B75"/>
    <mergeCell ref="C74:C75"/>
    <mergeCell ref="D74:D75"/>
    <mergeCell ref="E74:E75"/>
    <mergeCell ref="F74:F75"/>
    <mergeCell ref="C84:C85"/>
    <mergeCell ref="D84:D85"/>
    <mergeCell ref="E84:E85"/>
    <mergeCell ref="F84:F85"/>
    <mergeCell ref="I76:I78"/>
    <mergeCell ref="J76:J78"/>
    <mergeCell ref="K76:K78"/>
    <mergeCell ref="N76:N78"/>
    <mergeCell ref="O76:O78"/>
    <mergeCell ref="I87:I88"/>
    <mergeCell ref="J87:J88"/>
    <mergeCell ref="K87:K88"/>
    <mergeCell ref="N87:N88"/>
    <mergeCell ref="O87:O88"/>
    <mergeCell ref="P87:P88"/>
    <mergeCell ref="O84:O85"/>
    <mergeCell ref="P84:P85"/>
    <mergeCell ref="A87:A88"/>
    <mergeCell ref="B87:B88"/>
    <mergeCell ref="C87:C88"/>
    <mergeCell ref="D87:D88"/>
    <mergeCell ref="E87:E88"/>
    <mergeCell ref="F87:F88"/>
    <mergeCell ref="G87:G88"/>
    <mergeCell ref="H87:H88"/>
    <mergeCell ref="G84:G85"/>
    <mergeCell ref="H84:H85"/>
    <mergeCell ref="I84:I85"/>
    <mergeCell ref="J84:J85"/>
    <mergeCell ref="K84:K85"/>
    <mergeCell ref="N84:N85"/>
    <mergeCell ref="A84:A85"/>
    <mergeCell ref="B84:B85"/>
  </mergeCells>
  <pageMargins left="0.11811023622047245" right="0.11811023622047245" top="0.35433070866141736" bottom="0.35433070866141736" header="0.31496062992125984" footer="0.31496062992125984"/>
  <pageSetup paperSize="8" scale="57" fitToHeight="0" orientation="landscape" horizontalDpi="4294967292"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5"/>
  <sheetViews>
    <sheetView topLeftCell="A48" zoomScale="70" zoomScaleNormal="70" workbookViewId="0">
      <selection activeCell="B8" sqref="B8"/>
    </sheetView>
  </sheetViews>
  <sheetFormatPr defaultRowHeight="15"/>
  <cols>
    <col min="1" max="1" width="4.7109375" bestFit="1" customWidth="1"/>
    <col min="2" max="2" width="6.28515625" customWidth="1"/>
    <col min="3" max="3" width="8.5703125" customWidth="1"/>
    <col min="4" max="4" width="8.85546875" bestFit="1" customWidth="1"/>
    <col min="5" max="5" width="22.85546875" customWidth="1"/>
    <col min="6" max="6" width="59.7109375" bestFit="1" customWidth="1"/>
    <col min="7" max="7" width="60.42578125" customWidth="1"/>
    <col min="8" max="8" width="29" customWidth="1"/>
    <col min="9" max="9" width="45.28515625" customWidth="1"/>
    <col min="10" max="10" width="33.140625" bestFit="1" customWidth="1"/>
    <col min="11" max="11" width="8.42578125" customWidth="1"/>
    <col min="12" max="12" width="19.140625" bestFit="1" customWidth="1"/>
    <col min="13" max="13" width="10.42578125" style="218"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165" t="s">
        <v>2564</v>
      </c>
      <c r="B2" s="166"/>
      <c r="C2" s="166"/>
      <c r="D2" s="166"/>
      <c r="E2" s="166"/>
      <c r="F2" s="166"/>
      <c r="G2" s="166"/>
      <c r="H2" s="166"/>
      <c r="I2" s="166"/>
      <c r="J2" s="166"/>
      <c r="K2" s="166"/>
      <c r="L2" s="166"/>
      <c r="M2" s="210"/>
      <c r="N2" s="166"/>
      <c r="O2" s="166"/>
    </row>
    <row r="3" spans="1:16" ht="15.75">
      <c r="A3" s="165"/>
      <c r="B3" s="166"/>
      <c r="C3" s="166"/>
      <c r="D3" s="166"/>
      <c r="E3" s="166"/>
      <c r="F3" s="166"/>
      <c r="G3" s="166"/>
      <c r="H3" s="166"/>
      <c r="I3" s="166"/>
      <c r="J3" s="166"/>
      <c r="K3" s="166"/>
      <c r="L3" s="166"/>
      <c r="M3" s="210"/>
      <c r="N3" s="166"/>
      <c r="O3" s="166"/>
    </row>
    <row r="4" spans="1:16" s="3" customFormat="1" ht="30" customHeight="1">
      <c r="A4" s="473" t="s">
        <v>1</v>
      </c>
      <c r="B4" s="470" t="s">
        <v>2</v>
      </c>
      <c r="C4" s="470" t="s">
        <v>3</v>
      </c>
      <c r="D4" s="473" t="s">
        <v>4</v>
      </c>
      <c r="E4" s="473" t="s">
        <v>5</v>
      </c>
      <c r="F4" s="473" t="s">
        <v>6</v>
      </c>
      <c r="G4" s="473" t="s">
        <v>7</v>
      </c>
      <c r="H4" s="473" t="s">
        <v>8</v>
      </c>
      <c r="I4" s="473" t="s">
        <v>9</v>
      </c>
      <c r="J4" s="475" t="s">
        <v>10</v>
      </c>
      <c r="K4" s="476"/>
      <c r="L4" s="475" t="s">
        <v>11</v>
      </c>
      <c r="M4" s="526"/>
      <c r="N4" s="470" t="s">
        <v>12</v>
      </c>
      <c r="O4" s="470" t="s">
        <v>13</v>
      </c>
      <c r="P4" s="470" t="s">
        <v>14</v>
      </c>
    </row>
    <row r="5" spans="1:16" s="3" customFormat="1" ht="35.25" customHeight="1">
      <c r="A5" s="474"/>
      <c r="B5" s="471"/>
      <c r="C5" s="471"/>
      <c r="D5" s="474"/>
      <c r="E5" s="474"/>
      <c r="F5" s="474"/>
      <c r="G5" s="474"/>
      <c r="H5" s="474"/>
      <c r="I5" s="474"/>
      <c r="J5" s="164">
        <v>2016</v>
      </c>
      <c r="K5" s="164">
        <v>2017</v>
      </c>
      <c r="L5" s="163" t="s">
        <v>15</v>
      </c>
      <c r="M5" s="211" t="s">
        <v>16</v>
      </c>
      <c r="N5" s="471"/>
      <c r="O5" s="471"/>
      <c r="P5" s="471"/>
    </row>
    <row r="6" spans="1:16" s="19" customFormat="1" ht="105.75" customHeight="1">
      <c r="A6" s="119">
        <v>1</v>
      </c>
      <c r="B6" s="119">
        <v>11</v>
      </c>
      <c r="C6" s="119" t="s">
        <v>68</v>
      </c>
      <c r="D6" s="119" t="s">
        <v>50</v>
      </c>
      <c r="E6" s="73" t="s">
        <v>2565</v>
      </c>
      <c r="F6" s="73" t="s">
        <v>2566</v>
      </c>
      <c r="G6" s="73" t="s">
        <v>2567</v>
      </c>
      <c r="H6" s="119" t="s">
        <v>1709</v>
      </c>
      <c r="I6" s="73" t="s">
        <v>2568</v>
      </c>
      <c r="J6" s="73" t="s">
        <v>2569</v>
      </c>
      <c r="K6" s="119" t="s">
        <v>204</v>
      </c>
      <c r="L6" s="377" t="s">
        <v>2570</v>
      </c>
      <c r="M6" s="378">
        <v>6000</v>
      </c>
      <c r="N6" s="396">
        <v>5000</v>
      </c>
      <c r="O6" s="73" t="s">
        <v>2571</v>
      </c>
      <c r="P6" s="119" t="s">
        <v>29</v>
      </c>
    </row>
    <row r="7" spans="1:16" s="19" customFormat="1" ht="93.75" customHeight="1">
      <c r="A7" s="119">
        <v>2</v>
      </c>
      <c r="B7" s="119">
        <v>9</v>
      </c>
      <c r="C7" s="119" t="s">
        <v>493</v>
      </c>
      <c r="D7" s="119" t="s">
        <v>50</v>
      </c>
      <c r="E7" s="73" t="s">
        <v>2565</v>
      </c>
      <c r="F7" s="73" t="s">
        <v>2572</v>
      </c>
      <c r="G7" s="73" t="s">
        <v>2573</v>
      </c>
      <c r="H7" s="119" t="s">
        <v>2574</v>
      </c>
      <c r="I7" s="73" t="s">
        <v>2575</v>
      </c>
      <c r="J7" s="73" t="s">
        <v>2569</v>
      </c>
      <c r="K7" s="119" t="s">
        <v>204</v>
      </c>
      <c r="L7" s="377" t="s">
        <v>75</v>
      </c>
      <c r="M7" s="378">
        <v>450</v>
      </c>
      <c r="N7" s="396">
        <v>22075.200000000001</v>
      </c>
      <c r="O7" s="73" t="s">
        <v>2571</v>
      </c>
      <c r="P7" s="119" t="s">
        <v>29</v>
      </c>
    </row>
    <row r="8" spans="1:16" s="19" customFormat="1" ht="126.75" customHeight="1">
      <c r="A8" s="119">
        <v>3</v>
      </c>
      <c r="B8" s="119">
        <v>13</v>
      </c>
      <c r="C8" s="119" t="s">
        <v>88</v>
      </c>
      <c r="D8" s="119" t="s">
        <v>58</v>
      </c>
      <c r="E8" s="73" t="s">
        <v>2565</v>
      </c>
      <c r="F8" s="73" t="s">
        <v>2576</v>
      </c>
      <c r="G8" s="73" t="s">
        <v>2577</v>
      </c>
      <c r="H8" s="73" t="s">
        <v>2578</v>
      </c>
      <c r="I8" s="73" t="s">
        <v>2579</v>
      </c>
      <c r="J8" s="73" t="s">
        <v>2580</v>
      </c>
      <c r="K8" s="119" t="s">
        <v>204</v>
      </c>
      <c r="L8" s="377" t="s">
        <v>2581</v>
      </c>
      <c r="M8" s="378">
        <v>400</v>
      </c>
      <c r="N8" s="396">
        <v>20819.599999999999</v>
      </c>
      <c r="O8" s="73" t="s">
        <v>2571</v>
      </c>
      <c r="P8" s="119" t="s">
        <v>29</v>
      </c>
    </row>
    <row r="9" spans="1:16" s="19" customFormat="1" ht="130.5" customHeight="1">
      <c r="A9" s="119">
        <v>4</v>
      </c>
      <c r="B9" s="119">
        <v>13</v>
      </c>
      <c r="C9" s="119" t="s">
        <v>88</v>
      </c>
      <c r="D9" s="119" t="s">
        <v>58</v>
      </c>
      <c r="E9" s="73" t="s">
        <v>2565</v>
      </c>
      <c r="F9" s="73" t="s">
        <v>2582</v>
      </c>
      <c r="G9" s="73" t="s">
        <v>2577</v>
      </c>
      <c r="H9" s="73" t="s">
        <v>2578</v>
      </c>
      <c r="I9" s="73" t="s">
        <v>2583</v>
      </c>
      <c r="J9" s="73" t="s">
        <v>2511</v>
      </c>
      <c r="K9" s="119" t="s">
        <v>204</v>
      </c>
      <c r="L9" s="377" t="s">
        <v>2584</v>
      </c>
      <c r="M9" s="378">
        <v>300</v>
      </c>
      <c r="N9" s="396">
        <v>15000</v>
      </c>
      <c r="O9" s="73" t="s">
        <v>2571</v>
      </c>
      <c r="P9" s="119" t="s">
        <v>29</v>
      </c>
    </row>
    <row r="10" spans="1:16" s="19" customFormat="1" ht="131.25" customHeight="1">
      <c r="A10" s="119">
        <v>5</v>
      </c>
      <c r="B10" s="119">
        <v>12</v>
      </c>
      <c r="C10" s="119" t="s">
        <v>493</v>
      </c>
      <c r="D10" s="119" t="s">
        <v>50</v>
      </c>
      <c r="E10" s="73" t="s">
        <v>2565</v>
      </c>
      <c r="F10" s="73" t="s">
        <v>2585</v>
      </c>
      <c r="G10" s="73" t="s">
        <v>2586</v>
      </c>
      <c r="H10" s="119" t="s">
        <v>2587</v>
      </c>
      <c r="I10" s="73" t="s">
        <v>2588</v>
      </c>
      <c r="J10" s="73" t="s">
        <v>2511</v>
      </c>
      <c r="K10" s="119" t="s">
        <v>204</v>
      </c>
      <c r="L10" s="377" t="s">
        <v>458</v>
      </c>
      <c r="M10" s="378">
        <v>16</v>
      </c>
      <c r="N10" s="396">
        <v>55188</v>
      </c>
      <c r="O10" s="73" t="s">
        <v>2571</v>
      </c>
      <c r="P10" s="119" t="s">
        <v>29</v>
      </c>
    </row>
    <row r="11" spans="1:16" s="19" customFormat="1" ht="83.25" customHeight="1">
      <c r="A11" s="119">
        <v>6</v>
      </c>
      <c r="B11" s="119">
        <v>12</v>
      </c>
      <c r="C11" s="119" t="s">
        <v>88</v>
      </c>
      <c r="D11" s="119" t="s">
        <v>58</v>
      </c>
      <c r="E11" s="73" t="s">
        <v>2565</v>
      </c>
      <c r="F11" s="73" t="s">
        <v>2589</v>
      </c>
      <c r="G11" s="73" t="s">
        <v>2590</v>
      </c>
      <c r="H11" s="119" t="s">
        <v>231</v>
      </c>
      <c r="I11" s="73" t="s">
        <v>2591</v>
      </c>
      <c r="J11" s="73" t="s">
        <v>2592</v>
      </c>
      <c r="K11" s="119" t="s">
        <v>204</v>
      </c>
      <c r="L11" s="377" t="s">
        <v>66</v>
      </c>
      <c r="M11" s="378">
        <v>1000</v>
      </c>
      <c r="N11" s="396">
        <v>50000</v>
      </c>
      <c r="O11" s="73" t="s">
        <v>2571</v>
      </c>
      <c r="P11" s="119" t="s">
        <v>29</v>
      </c>
    </row>
    <row r="12" spans="1:16" s="19" customFormat="1" ht="117" customHeight="1">
      <c r="A12" s="119">
        <v>7</v>
      </c>
      <c r="B12" s="119">
        <v>10</v>
      </c>
      <c r="C12" s="119" t="s">
        <v>88</v>
      </c>
      <c r="D12" s="119" t="s">
        <v>58</v>
      </c>
      <c r="E12" s="73" t="s">
        <v>2565</v>
      </c>
      <c r="F12" s="73" t="s">
        <v>2593</v>
      </c>
      <c r="G12" s="73" t="s">
        <v>2594</v>
      </c>
      <c r="H12" s="73" t="s">
        <v>241</v>
      </c>
      <c r="I12" s="73" t="s">
        <v>2595</v>
      </c>
      <c r="J12" s="73" t="s">
        <v>2596</v>
      </c>
      <c r="K12" s="119" t="s">
        <v>204</v>
      </c>
      <c r="L12" s="377" t="s">
        <v>2597</v>
      </c>
      <c r="M12" s="378">
        <v>3000</v>
      </c>
      <c r="N12" s="396">
        <v>26402.3</v>
      </c>
      <c r="O12" s="73" t="s">
        <v>2571</v>
      </c>
      <c r="P12" s="119" t="s">
        <v>29</v>
      </c>
    </row>
    <row r="13" spans="1:16" s="19" customFormat="1" ht="120.75" customHeight="1">
      <c r="A13" s="119">
        <v>8</v>
      </c>
      <c r="B13" s="119">
        <v>10</v>
      </c>
      <c r="C13" s="119" t="s">
        <v>68</v>
      </c>
      <c r="D13" s="119" t="s">
        <v>50</v>
      </c>
      <c r="E13" s="73" t="s">
        <v>2565</v>
      </c>
      <c r="F13" s="73" t="s">
        <v>4086</v>
      </c>
      <c r="G13" s="73" t="s">
        <v>2567</v>
      </c>
      <c r="H13" s="119" t="s">
        <v>1709</v>
      </c>
      <c r="I13" s="73" t="s">
        <v>2598</v>
      </c>
      <c r="J13" s="73" t="s">
        <v>2599</v>
      </c>
      <c r="K13" s="119" t="s">
        <v>204</v>
      </c>
      <c r="L13" s="377" t="s">
        <v>2570</v>
      </c>
      <c r="M13" s="378">
        <v>3000</v>
      </c>
      <c r="N13" s="396">
        <v>55000</v>
      </c>
      <c r="O13" s="73" t="s">
        <v>2571</v>
      </c>
      <c r="P13" s="119" t="s">
        <v>29</v>
      </c>
    </row>
    <row r="14" spans="1:16" s="19" customFormat="1" ht="89.25" customHeight="1">
      <c r="A14" s="73">
        <v>9</v>
      </c>
      <c r="B14" s="73">
        <v>10</v>
      </c>
      <c r="C14" s="73" t="s">
        <v>2600</v>
      </c>
      <c r="D14" s="73" t="s">
        <v>430</v>
      </c>
      <c r="E14" s="73" t="s">
        <v>2601</v>
      </c>
      <c r="F14" s="73" t="s">
        <v>2602</v>
      </c>
      <c r="G14" s="73" t="s">
        <v>2603</v>
      </c>
      <c r="H14" s="73" t="s">
        <v>2604</v>
      </c>
      <c r="I14" s="73" t="s">
        <v>2605</v>
      </c>
      <c r="J14" s="73" t="s">
        <v>2569</v>
      </c>
      <c r="K14" s="119" t="s">
        <v>204</v>
      </c>
      <c r="L14" s="380" t="s">
        <v>75</v>
      </c>
      <c r="M14" s="444">
        <v>1000</v>
      </c>
      <c r="N14" s="122">
        <v>15500</v>
      </c>
      <c r="O14" s="73" t="s">
        <v>2571</v>
      </c>
      <c r="P14" s="73">
        <v>35</v>
      </c>
    </row>
    <row r="15" spans="1:16" s="19" customFormat="1" ht="222.75" customHeight="1">
      <c r="A15" s="119">
        <v>10</v>
      </c>
      <c r="B15" s="73">
        <v>6</v>
      </c>
      <c r="C15" s="73" t="s">
        <v>88</v>
      </c>
      <c r="D15" s="73" t="s">
        <v>50</v>
      </c>
      <c r="E15" s="73" t="s">
        <v>303</v>
      </c>
      <c r="F15" s="73" t="s">
        <v>2606</v>
      </c>
      <c r="G15" s="73" t="s">
        <v>2607</v>
      </c>
      <c r="H15" s="73" t="s">
        <v>2608</v>
      </c>
      <c r="I15" s="73" t="s">
        <v>2609</v>
      </c>
      <c r="J15" s="73" t="s">
        <v>2610</v>
      </c>
      <c r="K15" s="119" t="s">
        <v>204</v>
      </c>
      <c r="L15" s="380" t="s">
        <v>66</v>
      </c>
      <c r="M15" s="444">
        <v>90</v>
      </c>
      <c r="N15" s="122">
        <v>20000</v>
      </c>
      <c r="O15" s="73" t="s">
        <v>802</v>
      </c>
      <c r="P15" s="73">
        <v>33</v>
      </c>
    </row>
    <row r="16" spans="1:16" s="19" customFormat="1" ht="96.75" customHeight="1">
      <c r="A16" s="73">
        <v>11</v>
      </c>
      <c r="B16" s="73">
        <v>12</v>
      </c>
      <c r="C16" s="73" t="s">
        <v>423</v>
      </c>
      <c r="D16" s="73" t="s">
        <v>50</v>
      </c>
      <c r="E16" s="73" t="s">
        <v>2601</v>
      </c>
      <c r="F16" s="73" t="s">
        <v>2611</v>
      </c>
      <c r="G16" s="73" t="s">
        <v>2612</v>
      </c>
      <c r="H16" s="73" t="s">
        <v>2587</v>
      </c>
      <c r="I16" s="73" t="s">
        <v>2613</v>
      </c>
      <c r="J16" s="73" t="s">
        <v>2614</v>
      </c>
      <c r="K16" s="119" t="s">
        <v>204</v>
      </c>
      <c r="L16" s="73" t="s">
        <v>458</v>
      </c>
      <c r="M16" s="378">
        <v>35</v>
      </c>
      <c r="N16" s="122">
        <v>11272.5</v>
      </c>
      <c r="O16" s="73" t="s">
        <v>2571</v>
      </c>
      <c r="P16" s="73">
        <v>33</v>
      </c>
    </row>
    <row r="17" spans="1:16" s="19" customFormat="1" ht="141.75" customHeight="1">
      <c r="A17" s="119">
        <v>12</v>
      </c>
      <c r="B17" s="73">
        <v>6</v>
      </c>
      <c r="C17" s="73" t="s">
        <v>411</v>
      </c>
      <c r="D17" s="73" t="s">
        <v>58</v>
      </c>
      <c r="E17" s="73" t="s">
        <v>2601</v>
      </c>
      <c r="F17" s="73" t="s">
        <v>2615</v>
      </c>
      <c r="G17" s="73" t="s">
        <v>2616</v>
      </c>
      <c r="H17" s="73" t="s">
        <v>306</v>
      </c>
      <c r="I17" s="73" t="s">
        <v>2617</v>
      </c>
      <c r="J17" s="73" t="s">
        <v>2618</v>
      </c>
      <c r="K17" s="119" t="s">
        <v>204</v>
      </c>
      <c r="L17" s="73" t="s">
        <v>120</v>
      </c>
      <c r="M17" s="378">
        <v>150</v>
      </c>
      <c r="N17" s="122">
        <v>12904</v>
      </c>
      <c r="O17" s="73" t="s">
        <v>2571</v>
      </c>
      <c r="P17" s="73">
        <v>33</v>
      </c>
    </row>
    <row r="18" spans="1:16" s="19" customFormat="1" ht="108" customHeight="1">
      <c r="A18" s="73">
        <v>13</v>
      </c>
      <c r="B18" s="73">
        <v>6</v>
      </c>
      <c r="C18" s="73" t="s">
        <v>88</v>
      </c>
      <c r="D18" s="73" t="s">
        <v>50</v>
      </c>
      <c r="E18" s="73" t="s">
        <v>2619</v>
      </c>
      <c r="F18" s="73" t="s">
        <v>2620</v>
      </c>
      <c r="G18" s="73" t="s">
        <v>2621</v>
      </c>
      <c r="H18" s="73" t="s">
        <v>268</v>
      </c>
      <c r="I18" s="73" t="s">
        <v>2622</v>
      </c>
      <c r="J18" s="73" t="s">
        <v>2511</v>
      </c>
      <c r="K18" s="119" t="s">
        <v>204</v>
      </c>
      <c r="L18" s="380" t="s">
        <v>75</v>
      </c>
      <c r="M18" s="444">
        <v>300</v>
      </c>
      <c r="N18" s="122">
        <v>11500</v>
      </c>
      <c r="O18" s="73" t="s">
        <v>2623</v>
      </c>
      <c r="P18" s="73">
        <v>32.5</v>
      </c>
    </row>
    <row r="19" spans="1:16" s="19" customFormat="1" ht="171" customHeight="1">
      <c r="A19" s="469">
        <v>14</v>
      </c>
      <c r="B19" s="472">
        <v>13</v>
      </c>
      <c r="C19" s="472" t="s">
        <v>80</v>
      </c>
      <c r="D19" s="472" t="s">
        <v>58</v>
      </c>
      <c r="E19" s="472" t="s">
        <v>2624</v>
      </c>
      <c r="F19" s="472" t="s">
        <v>4075</v>
      </c>
      <c r="G19" s="472" t="s">
        <v>4076</v>
      </c>
      <c r="H19" s="472" t="s">
        <v>2625</v>
      </c>
      <c r="I19" s="472" t="s">
        <v>4077</v>
      </c>
      <c r="J19" s="472" t="s">
        <v>2626</v>
      </c>
      <c r="K19" s="469" t="s">
        <v>204</v>
      </c>
      <c r="L19" s="531" t="s">
        <v>2627</v>
      </c>
      <c r="M19" s="692">
        <v>180</v>
      </c>
      <c r="N19" s="530">
        <v>18000</v>
      </c>
      <c r="O19" s="472" t="s">
        <v>2628</v>
      </c>
      <c r="P19" s="472">
        <v>32.5</v>
      </c>
    </row>
    <row r="20" spans="1:16" s="19" customFormat="1" ht="38.25" customHeight="1">
      <c r="A20" s="469"/>
      <c r="B20" s="472"/>
      <c r="C20" s="472"/>
      <c r="D20" s="472"/>
      <c r="E20" s="472"/>
      <c r="F20" s="472"/>
      <c r="G20" s="472"/>
      <c r="H20" s="472"/>
      <c r="I20" s="472"/>
      <c r="J20" s="472"/>
      <c r="K20" s="469"/>
      <c r="L20" s="531"/>
      <c r="M20" s="692"/>
      <c r="N20" s="530"/>
      <c r="O20" s="472"/>
      <c r="P20" s="472"/>
    </row>
    <row r="21" spans="1:16" s="19" customFormat="1" ht="183" customHeight="1">
      <c r="A21" s="73">
        <v>15</v>
      </c>
      <c r="B21" s="73">
        <v>11</v>
      </c>
      <c r="C21" s="73" t="s">
        <v>2629</v>
      </c>
      <c r="D21" s="73" t="s">
        <v>58</v>
      </c>
      <c r="E21" s="73" t="s">
        <v>2630</v>
      </c>
      <c r="F21" s="73" t="s">
        <v>2631</v>
      </c>
      <c r="G21" s="73" t="s">
        <v>2632</v>
      </c>
      <c r="H21" s="73" t="s">
        <v>2633</v>
      </c>
      <c r="I21" s="73" t="s">
        <v>2634</v>
      </c>
      <c r="J21" s="73" t="s">
        <v>2635</v>
      </c>
      <c r="K21" s="119" t="s">
        <v>204</v>
      </c>
      <c r="L21" s="380" t="s">
        <v>2627</v>
      </c>
      <c r="M21" s="444">
        <v>340</v>
      </c>
      <c r="N21" s="122">
        <v>54000</v>
      </c>
      <c r="O21" s="73" t="s">
        <v>2571</v>
      </c>
      <c r="P21" s="73">
        <v>32.5</v>
      </c>
    </row>
    <row r="22" spans="1:16" s="19" customFormat="1" ht="117.75" customHeight="1">
      <c r="A22" s="119">
        <v>16</v>
      </c>
      <c r="B22" s="73">
        <v>4</v>
      </c>
      <c r="C22" s="73">
        <v>5</v>
      </c>
      <c r="D22" s="73" t="s">
        <v>58</v>
      </c>
      <c r="E22" s="73" t="s">
        <v>2636</v>
      </c>
      <c r="F22" s="73" t="s">
        <v>2637</v>
      </c>
      <c r="G22" s="73" t="s">
        <v>2638</v>
      </c>
      <c r="H22" s="73" t="s">
        <v>306</v>
      </c>
      <c r="I22" s="73" t="s">
        <v>2639</v>
      </c>
      <c r="J22" s="73" t="s">
        <v>2353</v>
      </c>
      <c r="K22" s="119" t="s">
        <v>204</v>
      </c>
      <c r="L22" s="73" t="s">
        <v>120</v>
      </c>
      <c r="M22" s="378">
        <v>36</v>
      </c>
      <c r="N22" s="122">
        <v>12164.94</v>
      </c>
      <c r="O22" s="73" t="s">
        <v>2640</v>
      </c>
      <c r="P22" s="73">
        <v>32</v>
      </c>
    </row>
    <row r="23" spans="1:16" s="19" customFormat="1" ht="148.5" customHeight="1">
      <c r="A23" s="73">
        <v>17</v>
      </c>
      <c r="B23" s="73">
        <v>13</v>
      </c>
      <c r="C23" s="73" t="s">
        <v>88</v>
      </c>
      <c r="D23" s="73" t="s">
        <v>58</v>
      </c>
      <c r="E23" s="73" t="s">
        <v>2641</v>
      </c>
      <c r="F23" s="73" t="s">
        <v>2642</v>
      </c>
      <c r="G23" s="73" t="s">
        <v>2643</v>
      </c>
      <c r="H23" s="73" t="s">
        <v>231</v>
      </c>
      <c r="I23" s="73" t="s">
        <v>4087</v>
      </c>
      <c r="J23" s="73" t="s">
        <v>2644</v>
      </c>
      <c r="K23" s="119" t="s">
        <v>204</v>
      </c>
      <c r="L23" s="380" t="s">
        <v>2627</v>
      </c>
      <c r="M23" s="444">
        <v>2000</v>
      </c>
      <c r="N23" s="122">
        <v>8000</v>
      </c>
      <c r="O23" s="73" t="s">
        <v>2645</v>
      </c>
      <c r="P23" s="73">
        <v>32</v>
      </c>
    </row>
    <row r="24" spans="1:16" s="19" customFormat="1" ht="194.25" customHeight="1">
      <c r="A24" s="119">
        <v>18</v>
      </c>
      <c r="B24" s="73">
        <v>13</v>
      </c>
      <c r="C24" s="73">
        <v>5</v>
      </c>
      <c r="D24" s="73" t="s">
        <v>58</v>
      </c>
      <c r="E24" s="73" t="s">
        <v>2646</v>
      </c>
      <c r="F24" s="73" t="s">
        <v>2647</v>
      </c>
      <c r="G24" s="73" t="s">
        <v>2648</v>
      </c>
      <c r="H24" s="73" t="s">
        <v>241</v>
      </c>
      <c r="I24" s="73" t="s">
        <v>2649</v>
      </c>
      <c r="J24" s="73" t="s">
        <v>2650</v>
      </c>
      <c r="K24" s="119" t="s">
        <v>204</v>
      </c>
      <c r="L24" s="380" t="s">
        <v>2627</v>
      </c>
      <c r="M24" s="444">
        <v>2000</v>
      </c>
      <c r="N24" s="122">
        <v>15000</v>
      </c>
      <c r="O24" s="73" t="s">
        <v>2628</v>
      </c>
      <c r="P24" s="73">
        <v>32</v>
      </c>
    </row>
    <row r="25" spans="1:16" s="19" customFormat="1" ht="138" customHeight="1">
      <c r="A25" s="73">
        <v>19</v>
      </c>
      <c r="B25" s="73">
        <v>11</v>
      </c>
      <c r="C25" s="73">
        <v>5</v>
      </c>
      <c r="D25" s="73" t="s">
        <v>58</v>
      </c>
      <c r="E25" s="73" t="s">
        <v>2630</v>
      </c>
      <c r="F25" s="73" t="s">
        <v>2651</v>
      </c>
      <c r="G25" s="73" t="s">
        <v>2652</v>
      </c>
      <c r="H25" s="73" t="s">
        <v>231</v>
      </c>
      <c r="I25" s="73" t="s">
        <v>2653</v>
      </c>
      <c r="J25" s="73" t="s">
        <v>2626</v>
      </c>
      <c r="K25" s="119" t="s">
        <v>204</v>
      </c>
      <c r="L25" s="380" t="s">
        <v>66</v>
      </c>
      <c r="M25" s="444">
        <v>520</v>
      </c>
      <c r="N25" s="122">
        <v>10000</v>
      </c>
      <c r="O25" s="73" t="s">
        <v>2571</v>
      </c>
      <c r="P25" s="73">
        <v>32</v>
      </c>
    </row>
    <row r="26" spans="1:16" s="19" customFormat="1" ht="112.5" customHeight="1">
      <c r="A26" s="119">
        <v>20</v>
      </c>
      <c r="B26" s="73">
        <v>10</v>
      </c>
      <c r="C26" s="73">
        <v>5</v>
      </c>
      <c r="D26" s="73" t="s">
        <v>58</v>
      </c>
      <c r="E26" s="73" t="s">
        <v>2630</v>
      </c>
      <c r="F26" s="73" t="s">
        <v>2654</v>
      </c>
      <c r="G26" s="73" t="s">
        <v>2655</v>
      </c>
      <c r="H26" s="73" t="s">
        <v>241</v>
      </c>
      <c r="I26" s="73" t="s">
        <v>2656</v>
      </c>
      <c r="J26" s="73" t="s">
        <v>2657</v>
      </c>
      <c r="K26" s="119" t="s">
        <v>204</v>
      </c>
      <c r="L26" s="380" t="s">
        <v>2627</v>
      </c>
      <c r="M26" s="378">
        <v>3000</v>
      </c>
      <c r="N26" s="122">
        <v>50000</v>
      </c>
      <c r="O26" s="73" t="s">
        <v>2571</v>
      </c>
      <c r="P26" s="73">
        <v>32</v>
      </c>
    </row>
    <row r="27" spans="1:16" s="19" customFormat="1" ht="205.5" customHeight="1">
      <c r="A27" s="73">
        <v>21</v>
      </c>
      <c r="B27" s="73">
        <v>13</v>
      </c>
      <c r="C27" s="73">
        <v>5</v>
      </c>
      <c r="D27" s="73" t="s">
        <v>58</v>
      </c>
      <c r="E27" s="73" t="s">
        <v>2630</v>
      </c>
      <c r="F27" s="73" t="s">
        <v>2658</v>
      </c>
      <c r="G27" s="73" t="s">
        <v>2659</v>
      </c>
      <c r="H27" s="73" t="s">
        <v>241</v>
      </c>
      <c r="I27" s="73" t="s">
        <v>2660</v>
      </c>
      <c r="J27" s="73" t="s">
        <v>2626</v>
      </c>
      <c r="K27" s="119" t="s">
        <v>204</v>
      </c>
      <c r="L27" s="380" t="s">
        <v>2627</v>
      </c>
      <c r="M27" s="424">
        <v>1500</v>
      </c>
      <c r="N27" s="122">
        <v>55000</v>
      </c>
      <c r="O27" s="73" t="s">
        <v>2571</v>
      </c>
      <c r="P27" s="73">
        <v>32</v>
      </c>
    </row>
    <row r="28" spans="1:16" s="19" customFormat="1" ht="143.25" customHeight="1">
      <c r="A28" s="119">
        <v>22</v>
      </c>
      <c r="B28" s="73">
        <v>4</v>
      </c>
      <c r="C28" s="73" t="s">
        <v>423</v>
      </c>
      <c r="D28" s="73" t="s">
        <v>134</v>
      </c>
      <c r="E28" s="73" t="s">
        <v>2636</v>
      </c>
      <c r="F28" s="73" t="s">
        <v>2661</v>
      </c>
      <c r="G28" s="73" t="s">
        <v>2662</v>
      </c>
      <c r="H28" s="73" t="s">
        <v>1709</v>
      </c>
      <c r="I28" s="73" t="s">
        <v>2663</v>
      </c>
      <c r="J28" s="73" t="s">
        <v>2664</v>
      </c>
      <c r="K28" s="119" t="s">
        <v>204</v>
      </c>
      <c r="L28" s="380" t="s">
        <v>2570</v>
      </c>
      <c r="M28" s="445">
        <v>20000</v>
      </c>
      <c r="N28" s="122">
        <v>52447.199999999997</v>
      </c>
      <c r="O28" s="73" t="s">
        <v>2640</v>
      </c>
      <c r="P28" s="73">
        <v>31.5</v>
      </c>
    </row>
    <row r="29" spans="1:16" s="19" customFormat="1" ht="117.75" customHeight="1">
      <c r="A29" s="73">
        <v>23</v>
      </c>
      <c r="B29" s="73">
        <v>6</v>
      </c>
      <c r="C29" s="73" t="s">
        <v>17</v>
      </c>
      <c r="D29" s="73" t="s">
        <v>1150</v>
      </c>
      <c r="E29" s="73" t="s">
        <v>2665</v>
      </c>
      <c r="F29" s="73" t="s">
        <v>2666</v>
      </c>
      <c r="G29" s="73" t="s">
        <v>2667</v>
      </c>
      <c r="H29" s="73" t="s">
        <v>306</v>
      </c>
      <c r="I29" s="73" t="s">
        <v>2668</v>
      </c>
      <c r="J29" s="73" t="s">
        <v>2669</v>
      </c>
      <c r="K29" s="119" t="s">
        <v>204</v>
      </c>
      <c r="L29" s="380" t="s">
        <v>120</v>
      </c>
      <c r="M29" s="444">
        <v>60</v>
      </c>
      <c r="N29" s="122">
        <v>16250</v>
      </c>
      <c r="O29" s="73" t="s">
        <v>2670</v>
      </c>
      <c r="P29" s="73">
        <v>31.5</v>
      </c>
    </row>
    <row r="30" spans="1:16" s="19" customFormat="1" ht="318" customHeight="1">
      <c r="A30" s="119">
        <v>24</v>
      </c>
      <c r="B30" s="73">
        <v>11</v>
      </c>
      <c r="C30" s="73" t="s">
        <v>88</v>
      </c>
      <c r="D30" s="73" t="s">
        <v>99</v>
      </c>
      <c r="E30" s="73" t="s">
        <v>2665</v>
      </c>
      <c r="F30" s="73" t="s">
        <v>2671</v>
      </c>
      <c r="G30" s="73" t="s">
        <v>2672</v>
      </c>
      <c r="H30" s="73" t="s">
        <v>2673</v>
      </c>
      <c r="I30" s="73" t="s">
        <v>2674</v>
      </c>
      <c r="J30" s="73" t="s">
        <v>2675</v>
      </c>
      <c r="K30" s="119" t="s">
        <v>204</v>
      </c>
      <c r="L30" s="380" t="s">
        <v>120</v>
      </c>
      <c r="M30" s="444">
        <v>100</v>
      </c>
      <c r="N30" s="122">
        <v>7584</v>
      </c>
      <c r="O30" s="73" t="s">
        <v>2670</v>
      </c>
      <c r="P30" s="73">
        <v>31</v>
      </c>
    </row>
    <row r="31" spans="1:16" s="19" customFormat="1" ht="134.25" customHeight="1">
      <c r="A31" s="73">
        <v>25</v>
      </c>
      <c r="B31" s="73">
        <v>9</v>
      </c>
      <c r="C31" s="73" t="s">
        <v>461</v>
      </c>
      <c r="D31" s="73" t="s">
        <v>265</v>
      </c>
      <c r="E31" s="73" t="s">
        <v>2665</v>
      </c>
      <c r="F31" s="73" t="s">
        <v>2676</v>
      </c>
      <c r="G31" s="73" t="s">
        <v>2677</v>
      </c>
      <c r="H31" s="73" t="s">
        <v>306</v>
      </c>
      <c r="I31" s="73" t="s">
        <v>2678</v>
      </c>
      <c r="J31" s="73" t="s">
        <v>2679</v>
      </c>
      <c r="K31" s="119" t="s">
        <v>204</v>
      </c>
      <c r="L31" s="380" t="s">
        <v>120</v>
      </c>
      <c r="M31" s="378">
        <v>180</v>
      </c>
      <c r="N31" s="122">
        <v>34337.589999999997</v>
      </c>
      <c r="O31" s="73" t="s">
        <v>2670</v>
      </c>
      <c r="P31" s="73">
        <v>30</v>
      </c>
    </row>
    <row r="32" spans="1:16">
      <c r="F32" s="346"/>
      <c r="G32" s="348"/>
      <c r="H32" s="346"/>
      <c r="I32" s="346"/>
      <c r="J32" s="333" t="s">
        <v>3675</v>
      </c>
      <c r="K32" s="346"/>
      <c r="M32"/>
    </row>
    <row r="33" spans="1:16">
      <c r="F33" s="334" t="s">
        <v>169</v>
      </c>
      <c r="G33" s="326">
        <f>SUM(N6:N13)</f>
        <v>249485.09999999998</v>
      </c>
      <c r="H33" s="439"/>
      <c r="I33" s="440" t="s">
        <v>171</v>
      </c>
      <c r="J33" s="334">
        <v>8</v>
      </c>
      <c r="K33" s="346"/>
      <c r="M33"/>
    </row>
    <row r="34" spans="1:16">
      <c r="F34" s="334" t="s">
        <v>170</v>
      </c>
      <c r="G34" s="326">
        <f>SUM(N14:N31)</f>
        <v>403960.23</v>
      </c>
      <c r="H34" s="439"/>
      <c r="I34" s="440" t="s">
        <v>173</v>
      </c>
      <c r="J34" s="334">
        <v>17</v>
      </c>
      <c r="K34" s="346"/>
      <c r="M34"/>
    </row>
    <row r="35" spans="1:16">
      <c r="F35" s="334" t="s">
        <v>172</v>
      </c>
      <c r="G35" s="326">
        <f>G33+G34</f>
        <v>653445.32999999996</v>
      </c>
      <c r="H35" s="439"/>
      <c r="I35" s="441" t="s">
        <v>174</v>
      </c>
      <c r="J35" s="334">
        <f>J33+J34</f>
        <v>25</v>
      </c>
      <c r="K35" s="346"/>
      <c r="M35"/>
    </row>
    <row r="36" spans="1:16">
      <c r="F36" s="346"/>
      <c r="G36" s="439"/>
      <c r="H36" s="439"/>
      <c r="I36" s="439"/>
      <c r="J36" s="439"/>
      <c r="K36" s="346"/>
      <c r="L36" s="355"/>
      <c r="M36" s="356"/>
    </row>
    <row r="37" spans="1:16" ht="15.75">
      <c r="A37" s="480" t="s">
        <v>175</v>
      </c>
      <c r="B37" s="481"/>
      <c r="C37" s="481"/>
      <c r="D37" s="481"/>
      <c r="E37" s="481"/>
      <c r="F37" s="481"/>
      <c r="G37" s="481"/>
      <c r="H37" s="481"/>
      <c r="I37" s="481"/>
      <c r="J37" s="481"/>
      <c r="K37" s="481"/>
      <c r="L37" s="481"/>
      <c r="M37" s="481"/>
      <c r="N37" s="481"/>
      <c r="O37" s="481"/>
    </row>
    <row r="38" spans="1:16" ht="15.75">
      <c r="A38" s="165"/>
      <c r="B38" s="166"/>
      <c r="C38" s="166"/>
      <c r="D38" s="166"/>
      <c r="E38" s="166"/>
      <c r="F38" s="166"/>
      <c r="G38" s="166"/>
      <c r="H38" s="166"/>
      <c r="I38" s="166"/>
      <c r="J38" s="166"/>
      <c r="K38" s="166"/>
      <c r="L38" s="214"/>
      <c r="M38" s="215"/>
      <c r="N38" s="166"/>
      <c r="O38" s="166"/>
    </row>
    <row r="39" spans="1:16" s="3" customFormat="1" ht="30" customHeight="1">
      <c r="A39" s="473" t="s">
        <v>1</v>
      </c>
      <c r="B39" s="470" t="s">
        <v>2</v>
      </c>
      <c r="C39" s="470" t="s">
        <v>3</v>
      </c>
      <c r="D39" s="473" t="s">
        <v>4</v>
      </c>
      <c r="E39" s="473" t="s">
        <v>5</v>
      </c>
      <c r="F39" s="473" t="s">
        <v>6</v>
      </c>
      <c r="G39" s="473" t="s">
        <v>7</v>
      </c>
      <c r="H39" s="473" t="s">
        <v>8</v>
      </c>
      <c r="I39" s="473" t="s">
        <v>9</v>
      </c>
      <c r="J39" s="475" t="s">
        <v>10</v>
      </c>
      <c r="K39" s="476"/>
      <c r="L39" s="475" t="s">
        <v>11</v>
      </c>
      <c r="M39" s="526"/>
      <c r="N39" s="470" t="s">
        <v>12</v>
      </c>
      <c r="O39" s="470" t="s">
        <v>13</v>
      </c>
      <c r="P39" s="470" t="s">
        <v>14</v>
      </c>
    </row>
    <row r="40" spans="1:16" s="3" customFormat="1" ht="35.25" customHeight="1">
      <c r="A40" s="474"/>
      <c r="B40" s="471"/>
      <c r="C40" s="471"/>
      <c r="D40" s="474"/>
      <c r="E40" s="474"/>
      <c r="F40" s="474"/>
      <c r="G40" s="474"/>
      <c r="H40" s="474"/>
      <c r="I40" s="474"/>
      <c r="J40" s="164">
        <v>2016</v>
      </c>
      <c r="K40" s="164">
        <v>2017</v>
      </c>
      <c r="L40" s="163" t="s">
        <v>15</v>
      </c>
      <c r="M40" s="211" t="s">
        <v>16</v>
      </c>
      <c r="N40" s="471"/>
      <c r="O40" s="471"/>
      <c r="P40" s="471"/>
    </row>
    <row r="41" spans="1:16" s="19" customFormat="1" ht="117" customHeight="1">
      <c r="A41" s="168">
        <v>1</v>
      </c>
      <c r="B41" s="82">
        <v>12</v>
      </c>
      <c r="C41" s="82" t="s">
        <v>423</v>
      </c>
      <c r="D41" s="82" t="s">
        <v>416</v>
      </c>
      <c r="E41" s="168" t="s">
        <v>2601</v>
      </c>
      <c r="F41" s="168" t="s">
        <v>2680</v>
      </c>
      <c r="G41" s="168" t="s">
        <v>2681</v>
      </c>
      <c r="H41" s="168" t="s">
        <v>2587</v>
      </c>
      <c r="I41" s="168" t="s">
        <v>2682</v>
      </c>
      <c r="J41" s="168" t="s">
        <v>2683</v>
      </c>
      <c r="K41" s="162" t="s">
        <v>204</v>
      </c>
      <c r="L41" s="88" t="s">
        <v>458</v>
      </c>
      <c r="M41" s="216">
        <v>35</v>
      </c>
      <c r="N41" s="75">
        <v>39229</v>
      </c>
      <c r="O41" s="168" t="s">
        <v>2571</v>
      </c>
      <c r="P41" s="168">
        <v>28.5</v>
      </c>
    </row>
    <row r="42" spans="1:16" s="19" customFormat="1" ht="126.75" customHeight="1">
      <c r="A42" s="168">
        <v>2</v>
      </c>
      <c r="B42" s="82">
        <v>10</v>
      </c>
      <c r="C42" s="82" t="s">
        <v>88</v>
      </c>
      <c r="D42" s="82" t="s">
        <v>58</v>
      </c>
      <c r="E42" s="168" t="s">
        <v>2684</v>
      </c>
      <c r="F42" s="168" t="s">
        <v>2685</v>
      </c>
      <c r="G42" s="168" t="s">
        <v>2686</v>
      </c>
      <c r="H42" s="168" t="s">
        <v>306</v>
      </c>
      <c r="I42" s="168" t="s">
        <v>2687</v>
      </c>
      <c r="J42" s="168" t="s">
        <v>2688</v>
      </c>
      <c r="K42" s="162" t="s">
        <v>204</v>
      </c>
      <c r="L42" s="88" t="s">
        <v>120</v>
      </c>
      <c r="M42" s="216">
        <v>60</v>
      </c>
      <c r="N42" s="75">
        <v>30697.46</v>
      </c>
      <c r="O42" s="168" t="s">
        <v>2689</v>
      </c>
      <c r="P42" s="168">
        <v>28.5</v>
      </c>
    </row>
    <row r="43" spans="1:16" s="19" customFormat="1" ht="252.75" customHeight="1">
      <c r="A43" s="168">
        <v>3</v>
      </c>
      <c r="B43" s="369">
        <v>13</v>
      </c>
      <c r="C43" s="82" t="s">
        <v>88</v>
      </c>
      <c r="D43" s="82" t="s">
        <v>134</v>
      </c>
      <c r="E43" s="168" t="s">
        <v>2690</v>
      </c>
      <c r="F43" s="168" t="s">
        <v>2691</v>
      </c>
      <c r="G43" s="168" t="s">
        <v>2692</v>
      </c>
      <c r="H43" s="168" t="s">
        <v>241</v>
      </c>
      <c r="I43" s="168" t="s">
        <v>4088</v>
      </c>
      <c r="J43" s="168" t="s">
        <v>2693</v>
      </c>
      <c r="K43" s="162" t="s">
        <v>204</v>
      </c>
      <c r="L43" s="88" t="s">
        <v>2584</v>
      </c>
      <c r="M43" s="216">
        <v>2000</v>
      </c>
      <c r="N43" s="75">
        <v>16000</v>
      </c>
      <c r="O43" s="168" t="s">
        <v>2628</v>
      </c>
      <c r="P43" s="168">
        <v>28.5</v>
      </c>
    </row>
    <row r="44" spans="1:16" s="19" customFormat="1" ht="124.5" customHeight="1">
      <c r="A44" s="167">
        <v>4</v>
      </c>
      <c r="B44" s="369">
        <v>13</v>
      </c>
      <c r="C44" s="369">
        <v>4</v>
      </c>
      <c r="D44" s="82" t="s">
        <v>2282</v>
      </c>
      <c r="E44" s="168" t="s">
        <v>2665</v>
      </c>
      <c r="F44" s="168" t="s">
        <v>2694</v>
      </c>
      <c r="G44" s="168" t="s">
        <v>2695</v>
      </c>
      <c r="H44" s="168" t="s">
        <v>268</v>
      </c>
      <c r="I44" s="168" t="s">
        <v>2696</v>
      </c>
      <c r="J44" s="168" t="s">
        <v>2697</v>
      </c>
      <c r="K44" s="162" t="s">
        <v>204</v>
      </c>
      <c r="L44" s="88" t="s">
        <v>131</v>
      </c>
      <c r="M44" s="216">
        <v>60</v>
      </c>
      <c r="N44" s="75">
        <v>16024</v>
      </c>
      <c r="O44" s="168" t="s">
        <v>2670</v>
      </c>
      <c r="P44" s="168">
        <v>28</v>
      </c>
    </row>
    <row r="45" spans="1:16" s="19" customFormat="1" ht="182.25" customHeight="1">
      <c r="A45" s="168">
        <v>5</v>
      </c>
      <c r="B45" s="369">
        <v>6</v>
      </c>
      <c r="C45" s="82" t="s">
        <v>476</v>
      </c>
      <c r="D45" s="82" t="s">
        <v>1135</v>
      </c>
      <c r="E45" s="168" t="s">
        <v>2665</v>
      </c>
      <c r="F45" s="76" t="s">
        <v>2698</v>
      </c>
      <c r="G45" s="168" t="s">
        <v>2699</v>
      </c>
      <c r="H45" s="168" t="s">
        <v>306</v>
      </c>
      <c r="I45" s="168" t="s">
        <v>2700</v>
      </c>
      <c r="J45" s="168" t="s">
        <v>2650</v>
      </c>
      <c r="K45" s="162" t="s">
        <v>204</v>
      </c>
      <c r="L45" s="169" t="s">
        <v>2701</v>
      </c>
      <c r="M45" s="78">
        <v>60</v>
      </c>
      <c r="N45" s="75">
        <v>11725.88</v>
      </c>
      <c r="O45" s="168" t="s">
        <v>2670</v>
      </c>
      <c r="P45" s="168">
        <v>28</v>
      </c>
    </row>
    <row r="46" spans="1:16" s="19" customFormat="1" ht="157.5" customHeight="1">
      <c r="A46" s="168">
        <v>6</v>
      </c>
      <c r="B46" s="369">
        <v>10</v>
      </c>
      <c r="C46" s="82">
        <v>3</v>
      </c>
      <c r="D46" s="82" t="s">
        <v>58</v>
      </c>
      <c r="E46" s="168" t="s">
        <v>2702</v>
      </c>
      <c r="F46" s="168" t="s">
        <v>2703</v>
      </c>
      <c r="G46" s="168" t="s">
        <v>2704</v>
      </c>
      <c r="H46" s="168" t="s">
        <v>1709</v>
      </c>
      <c r="I46" s="168" t="s">
        <v>2705</v>
      </c>
      <c r="J46" s="168" t="s">
        <v>2706</v>
      </c>
      <c r="K46" s="162" t="s">
        <v>204</v>
      </c>
      <c r="L46" s="66" t="s">
        <v>2707</v>
      </c>
      <c r="M46" s="217">
        <v>20000</v>
      </c>
      <c r="N46" s="75">
        <v>13576.55</v>
      </c>
      <c r="O46" s="168" t="s">
        <v>2708</v>
      </c>
      <c r="P46" s="168">
        <v>27.5</v>
      </c>
    </row>
    <row r="47" spans="1:16" s="19" customFormat="1" ht="253.5" customHeight="1">
      <c r="A47" s="167">
        <v>7</v>
      </c>
      <c r="B47" s="369">
        <v>10</v>
      </c>
      <c r="C47" s="369" t="s">
        <v>411</v>
      </c>
      <c r="D47" s="82" t="s">
        <v>58</v>
      </c>
      <c r="E47" s="168" t="s">
        <v>2709</v>
      </c>
      <c r="F47" s="168" t="s">
        <v>2710</v>
      </c>
      <c r="G47" s="168" t="s">
        <v>2711</v>
      </c>
      <c r="H47" s="168" t="s">
        <v>1709</v>
      </c>
      <c r="I47" s="168" t="s">
        <v>2712</v>
      </c>
      <c r="J47" s="168" t="s">
        <v>2713</v>
      </c>
      <c r="K47" s="162" t="s">
        <v>204</v>
      </c>
      <c r="L47" s="169" t="s">
        <v>2707</v>
      </c>
      <c r="M47" s="78">
        <v>20000</v>
      </c>
      <c r="N47" s="75">
        <v>14146</v>
      </c>
      <c r="O47" s="168" t="s">
        <v>2714</v>
      </c>
      <c r="P47" s="168">
        <v>27.5</v>
      </c>
    </row>
    <row r="48" spans="1:16" s="19" customFormat="1" ht="180.75" customHeight="1">
      <c r="A48" s="168">
        <v>8</v>
      </c>
      <c r="B48" s="369">
        <v>11</v>
      </c>
      <c r="C48" s="82">
        <v>5</v>
      </c>
      <c r="D48" s="82" t="s">
        <v>58</v>
      </c>
      <c r="E48" s="168" t="s">
        <v>2715</v>
      </c>
      <c r="F48" s="168" t="s">
        <v>2716</v>
      </c>
      <c r="G48" s="168" t="s">
        <v>2717</v>
      </c>
      <c r="H48" s="168" t="s">
        <v>317</v>
      </c>
      <c r="I48" s="168" t="s">
        <v>2718</v>
      </c>
      <c r="J48" s="168" t="s">
        <v>2719</v>
      </c>
      <c r="K48" s="162" t="s">
        <v>204</v>
      </c>
      <c r="L48" s="169" t="s">
        <v>120</v>
      </c>
      <c r="M48" s="78">
        <v>300</v>
      </c>
      <c r="N48" s="75">
        <v>140961.19</v>
      </c>
      <c r="O48" s="168" t="s">
        <v>2689</v>
      </c>
      <c r="P48" s="168">
        <v>27.5</v>
      </c>
    </row>
    <row r="49" spans="1:16" s="19" customFormat="1" ht="142.5" customHeight="1">
      <c r="A49" s="168">
        <v>9</v>
      </c>
      <c r="B49" s="369">
        <v>13</v>
      </c>
      <c r="C49" s="82">
        <v>5</v>
      </c>
      <c r="D49" s="82" t="s">
        <v>58</v>
      </c>
      <c r="E49" s="168" t="s">
        <v>2665</v>
      </c>
      <c r="F49" s="168" t="s">
        <v>2720</v>
      </c>
      <c r="G49" s="168" t="s">
        <v>4089</v>
      </c>
      <c r="H49" s="168" t="s">
        <v>306</v>
      </c>
      <c r="I49" s="168" t="s">
        <v>4090</v>
      </c>
      <c r="J49" s="168" t="s">
        <v>2721</v>
      </c>
      <c r="K49" s="162" t="s">
        <v>204</v>
      </c>
      <c r="L49" s="169" t="s">
        <v>120</v>
      </c>
      <c r="M49" s="78">
        <v>25</v>
      </c>
      <c r="N49" s="75">
        <v>19958.349999999999</v>
      </c>
      <c r="O49" s="168" t="s">
        <v>2670</v>
      </c>
      <c r="P49" s="168">
        <v>27.5</v>
      </c>
    </row>
    <row r="50" spans="1:16" s="19" customFormat="1" ht="96" customHeight="1">
      <c r="A50" s="167">
        <v>10</v>
      </c>
      <c r="B50" s="369">
        <v>13</v>
      </c>
      <c r="C50" s="369">
        <v>1</v>
      </c>
      <c r="D50" s="82" t="s">
        <v>192</v>
      </c>
      <c r="E50" s="168" t="s">
        <v>2722</v>
      </c>
      <c r="F50" s="168" t="s">
        <v>2723</v>
      </c>
      <c r="G50" s="168" t="s">
        <v>2724</v>
      </c>
      <c r="H50" s="168" t="s">
        <v>2725</v>
      </c>
      <c r="I50" s="168" t="s">
        <v>2726</v>
      </c>
      <c r="J50" s="168" t="s">
        <v>2727</v>
      </c>
      <c r="K50" s="162" t="s">
        <v>204</v>
      </c>
      <c r="L50" s="169" t="s">
        <v>120</v>
      </c>
      <c r="M50" s="78">
        <v>250</v>
      </c>
      <c r="N50" s="75">
        <v>54630</v>
      </c>
      <c r="O50" s="168" t="s">
        <v>2708</v>
      </c>
      <c r="P50" s="168">
        <v>27</v>
      </c>
    </row>
    <row r="51" spans="1:16" s="19" customFormat="1" ht="115.5" customHeight="1">
      <c r="A51" s="167">
        <v>11</v>
      </c>
      <c r="B51" s="369">
        <v>13</v>
      </c>
      <c r="C51" s="369" t="s">
        <v>2728</v>
      </c>
      <c r="D51" s="82" t="s">
        <v>2282</v>
      </c>
      <c r="E51" s="168" t="s">
        <v>2665</v>
      </c>
      <c r="F51" s="168" t="s">
        <v>2729</v>
      </c>
      <c r="G51" s="168" t="s">
        <v>2730</v>
      </c>
      <c r="H51" s="168" t="s">
        <v>231</v>
      </c>
      <c r="I51" s="168" t="s">
        <v>2731</v>
      </c>
      <c r="J51" s="168" t="s">
        <v>2732</v>
      </c>
      <c r="K51" s="162" t="s">
        <v>204</v>
      </c>
      <c r="L51" s="169" t="s">
        <v>66</v>
      </c>
      <c r="M51" s="78">
        <v>60</v>
      </c>
      <c r="N51" s="75">
        <v>30342.02</v>
      </c>
      <c r="O51" s="168" t="s">
        <v>2670</v>
      </c>
      <c r="P51" s="168">
        <v>27</v>
      </c>
    </row>
    <row r="52" spans="1:16" s="19" customFormat="1" ht="135" customHeight="1">
      <c r="A52" s="167">
        <v>12</v>
      </c>
      <c r="B52" s="369">
        <v>10</v>
      </c>
      <c r="C52" s="369" t="s">
        <v>1276</v>
      </c>
      <c r="D52" s="82" t="s">
        <v>2282</v>
      </c>
      <c r="E52" s="168" t="s">
        <v>2665</v>
      </c>
      <c r="F52" s="168" t="s">
        <v>2733</v>
      </c>
      <c r="G52" s="168" t="s">
        <v>2734</v>
      </c>
      <c r="H52" s="168" t="s">
        <v>396</v>
      </c>
      <c r="I52" s="168" t="s">
        <v>2735</v>
      </c>
      <c r="J52" s="168" t="s">
        <v>2736</v>
      </c>
      <c r="K52" s="162" t="s">
        <v>204</v>
      </c>
      <c r="L52" s="169" t="s">
        <v>2737</v>
      </c>
      <c r="M52" s="78">
        <v>1000</v>
      </c>
      <c r="N52" s="75">
        <v>29583</v>
      </c>
      <c r="O52" s="168" t="s">
        <v>2670</v>
      </c>
      <c r="P52" s="168">
        <v>27</v>
      </c>
    </row>
    <row r="53" spans="1:16" s="19" customFormat="1" ht="256.5" customHeight="1">
      <c r="A53" s="167">
        <v>13</v>
      </c>
      <c r="B53" s="369">
        <v>13</v>
      </c>
      <c r="C53" s="369">
        <v>5</v>
      </c>
      <c r="D53" s="82" t="s">
        <v>58</v>
      </c>
      <c r="E53" s="168" t="s">
        <v>2684</v>
      </c>
      <c r="F53" s="168" t="s">
        <v>2738</v>
      </c>
      <c r="G53" s="168" t="s">
        <v>2739</v>
      </c>
      <c r="H53" s="168" t="s">
        <v>2740</v>
      </c>
      <c r="I53" s="168" t="s">
        <v>2741</v>
      </c>
      <c r="J53" s="168" t="s">
        <v>2742</v>
      </c>
      <c r="K53" s="162" t="s">
        <v>204</v>
      </c>
      <c r="L53" s="170" t="s">
        <v>2743</v>
      </c>
      <c r="M53" s="212">
        <v>1500</v>
      </c>
      <c r="N53" s="75">
        <v>79874.61</v>
      </c>
      <c r="O53" s="168" t="s">
        <v>2689</v>
      </c>
      <c r="P53" s="168">
        <v>26.5</v>
      </c>
    </row>
    <row r="54" spans="1:16" s="19" customFormat="1" ht="126.75" customHeight="1">
      <c r="A54" s="167">
        <v>14</v>
      </c>
      <c r="B54" s="369">
        <v>11</v>
      </c>
      <c r="C54" s="369" t="s">
        <v>88</v>
      </c>
      <c r="D54" s="82" t="s">
        <v>58</v>
      </c>
      <c r="E54" s="168" t="s">
        <v>2665</v>
      </c>
      <c r="F54" s="168" t="s">
        <v>2744</v>
      </c>
      <c r="G54" s="168" t="s">
        <v>4091</v>
      </c>
      <c r="H54" s="168" t="s">
        <v>306</v>
      </c>
      <c r="I54" s="168" t="s">
        <v>2745</v>
      </c>
      <c r="J54" s="168"/>
      <c r="K54" s="162" t="s">
        <v>204</v>
      </c>
      <c r="L54" s="170" t="s">
        <v>120</v>
      </c>
      <c r="M54" s="212">
        <v>30</v>
      </c>
      <c r="N54" s="75">
        <v>36948.58</v>
      </c>
      <c r="O54" s="168" t="s">
        <v>2670</v>
      </c>
      <c r="P54" s="168">
        <v>26.5</v>
      </c>
    </row>
    <row r="55" spans="1:16" s="19" customFormat="1" ht="75.75" customHeight="1">
      <c r="A55" s="167">
        <v>15</v>
      </c>
      <c r="B55" s="369">
        <v>6</v>
      </c>
      <c r="C55" s="369" t="s">
        <v>2728</v>
      </c>
      <c r="D55" s="82" t="s">
        <v>2282</v>
      </c>
      <c r="E55" s="168" t="s">
        <v>2665</v>
      </c>
      <c r="F55" s="168" t="s">
        <v>2746</v>
      </c>
      <c r="G55" s="168" t="s">
        <v>2747</v>
      </c>
      <c r="H55" s="168" t="s">
        <v>2587</v>
      </c>
      <c r="I55" s="168" t="s">
        <v>2748</v>
      </c>
      <c r="J55" s="168" t="s">
        <v>2749</v>
      </c>
      <c r="K55" s="162" t="s">
        <v>204</v>
      </c>
      <c r="L55" s="170" t="s">
        <v>2750</v>
      </c>
      <c r="M55" s="212">
        <v>35</v>
      </c>
      <c r="N55" s="75">
        <v>20227.27</v>
      </c>
      <c r="O55" s="168" t="s">
        <v>2670</v>
      </c>
      <c r="P55" s="168">
        <v>26.5</v>
      </c>
    </row>
    <row r="56" spans="1:16" s="19" customFormat="1" ht="93.75" customHeight="1">
      <c r="A56" s="167">
        <v>16</v>
      </c>
      <c r="B56" s="369">
        <v>11</v>
      </c>
      <c r="C56" s="369">
        <v>5</v>
      </c>
      <c r="D56" s="82" t="s">
        <v>58</v>
      </c>
      <c r="E56" s="168" t="s">
        <v>2702</v>
      </c>
      <c r="F56" s="168" t="s">
        <v>2751</v>
      </c>
      <c r="G56" s="168" t="s">
        <v>2752</v>
      </c>
      <c r="H56" s="168" t="s">
        <v>306</v>
      </c>
      <c r="I56" s="168" t="s">
        <v>2753</v>
      </c>
      <c r="J56" s="168" t="s">
        <v>2754</v>
      </c>
      <c r="K56" s="162" t="s">
        <v>204</v>
      </c>
      <c r="L56" s="170" t="s">
        <v>2755</v>
      </c>
      <c r="M56" s="212">
        <v>30</v>
      </c>
      <c r="N56" s="75">
        <v>35183.01</v>
      </c>
      <c r="O56" s="168" t="s">
        <v>2708</v>
      </c>
      <c r="P56" s="168">
        <v>26</v>
      </c>
    </row>
    <row r="57" spans="1:16" s="19" customFormat="1" ht="110.25" customHeight="1">
      <c r="A57" s="167">
        <v>17</v>
      </c>
      <c r="B57" s="369">
        <v>13</v>
      </c>
      <c r="C57" s="369" t="s">
        <v>68</v>
      </c>
      <c r="D57" s="82" t="s">
        <v>462</v>
      </c>
      <c r="E57" s="168" t="s">
        <v>2665</v>
      </c>
      <c r="F57" s="168" t="s">
        <v>2756</v>
      </c>
      <c r="G57" s="168" t="s">
        <v>2757</v>
      </c>
      <c r="H57" s="168" t="s">
        <v>241</v>
      </c>
      <c r="I57" s="168" t="s">
        <v>2758</v>
      </c>
      <c r="J57" s="168" t="s">
        <v>2759</v>
      </c>
      <c r="K57" s="162" t="s">
        <v>204</v>
      </c>
      <c r="L57" s="170" t="s">
        <v>2584</v>
      </c>
      <c r="M57" s="212">
        <v>1000</v>
      </c>
      <c r="N57" s="75">
        <v>10800</v>
      </c>
      <c r="O57" s="168" t="s">
        <v>2670</v>
      </c>
      <c r="P57" s="168">
        <v>26</v>
      </c>
    </row>
    <row r="58" spans="1:16" s="19" customFormat="1" ht="89.25" customHeight="1">
      <c r="A58" s="167">
        <v>18</v>
      </c>
      <c r="B58" s="369">
        <v>11</v>
      </c>
      <c r="C58" s="369">
        <v>5</v>
      </c>
      <c r="D58" s="82" t="s">
        <v>58</v>
      </c>
      <c r="E58" s="168" t="s">
        <v>2684</v>
      </c>
      <c r="F58" s="168" t="s">
        <v>2760</v>
      </c>
      <c r="G58" s="168" t="s">
        <v>2761</v>
      </c>
      <c r="H58" s="168" t="s">
        <v>317</v>
      </c>
      <c r="I58" s="168" t="s">
        <v>2762</v>
      </c>
      <c r="J58" s="168" t="s">
        <v>2763</v>
      </c>
      <c r="K58" s="162" t="s">
        <v>204</v>
      </c>
      <c r="L58" s="170" t="s">
        <v>2764</v>
      </c>
      <c r="M58" s="212">
        <v>48</v>
      </c>
      <c r="N58" s="75">
        <v>56464.93</v>
      </c>
      <c r="O58" s="168" t="s">
        <v>2689</v>
      </c>
      <c r="P58" s="168">
        <v>25.5</v>
      </c>
    </row>
    <row r="59" spans="1:16" s="19" customFormat="1" ht="276" customHeight="1">
      <c r="A59" s="167">
        <v>19</v>
      </c>
      <c r="B59" s="369">
        <v>13</v>
      </c>
      <c r="C59" s="369" t="s">
        <v>423</v>
      </c>
      <c r="D59" s="82" t="s">
        <v>134</v>
      </c>
      <c r="E59" s="168" t="s">
        <v>2765</v>
      </c>
      <c r="F59" s="168" t="s">
        <v>2766</v>
      </c>
      <c r="G59" s="168" t="s">
        <v>2767</v>
      </c>
      <c r="H59" s="168" t="s">
        <v>2768</v>
      </c>
      <c r="I59" s="168" t="s">
        <v>2769</v>
      </c>
      <c r="J59" s="168" t="s">
        <v>2770</v>
      </c>
      <c r="K59" s="162" t="s">
        <v>204</v>
      </c>
      <c r="L59" s="170" t="s">
        <v>2737</v>
      </c>
      <c r="M59" s="212">
        <v>5000</v>
      </c>
      <c r="N59" s="75">
        <v>35164</v>
      </c>
      <c r="O59" s="168" t="s">
        <v>2628</v>
      </c>
      <c r="P59" s="168">
        <v>25</v>
      </c>
    </row>
    <row r="60" spans="1:16" s="19" customFormat="1" ht="124.5" customHeight="1">
      <c r="A60" s="167">
        <v>20</v>
      </c>
      <c r="B60" s="369">
        <v>6</v>
      </c>
      <c r="C60" s="369" t="s">
        <v>986</v>
      </c>
      <c r="D60" s="82" t="s">
        <v>1135</v>
      </c>
      <c r="E60" s="168" t="s">
        <v>2665</v>
      </c>
      <c r="F60" s="168" t="s">
        <v>2771</v>
      </c>
      <c r="G60" s="168" t="s">
        <v>2772</v>
      </c>
      <c r="H60" s="168" t="s">
        <v>306</v>
      </c>
      <c r="I60" s="168" t="s">
        <v>2773</v>
      </c>
      <c r="J60" s="168" t="s">
        <v>2774</v>
      </c>
      <c r="K60" s="162" t="s">
        <v>204</v>
      </c>
      <c r="L60" s="170" t="s">
        <v>120</v>
      </c>
      <c r="M60" s="212">
        <v>40</v>
      </c>
      <c r="N60" s="75">
        <v>5394.38</v>
      </c>
      <c r="O60" s="168" t="s">
        <v>2670</v>
      </c>
      <c r="P60" s="168">
        <v>25</v>
      </c>
    </row>
    <row r="61" spans="1:16" s="19" customFormat="1" ht="106.5" customHeight="1">
      <c r="A61" s="167">
        <v>21</v>
      </c>
      <c r="B61" s="369">
        <v>12</v>
      </c>
      <c r="C61" s="369">
        <v>1</v>
      </c>
      <c r="D61" s="82" t="s">
        <v>265</v>
      </c>
      <c r="E61" s="168" t="s">
        <v>2775</v>
      </c>
      <c r="F61" s="168" t="s">
        <v>2776</v>
      </c>
      <c r="G61" s="168" t="s">
        <v>2777</v>
      </c>
      <c r="H61" s="168" t="s">
        <v>2587</v>
      </c>
      <c r="I61" s="168" t="s">
        <v>2778</v>
      </c>
      <c r="J61" s="168" t="s">
        <v>2779</v>
      </c>
      <c r="K61" s="162" t="s">
        <v>204</v>
      </c>
      <c r="L61" s="170" t="s">
        <v>2780</v>
      </c>
      <c r="M61" s="212">
        <v>34</v>
      </c>
      <c r="N61" s="75">
        <v>29059.73</v>
      </c>
      <c r="O61" s="168" t="s">
        <v>2781</v>
      </c>
      <c r="P61" s="168">
        <v>24.5</v>
      </c>
    </row>
    <row r="62" spans="1:16" s="19" customFormat="1" ht="250.5" customHeight="1">
      <c r="A62" s="167">
        <v>22</v>
      </c>
      <c r="B62" s="369">
        <v>12</v>
      </c>
      <c r="C62" s="369">
        <v>5</v>
      </c>
      <c r="D62" s="82" t="s">
        <v>58</v>
      </c>
      <c r="E62" s="168" t="s">
        <v>2702</v>
      </c>
      <c r="F62" s="168" t="s">
        <v>2782</v>
      </c>
      <c r="G62" s="168" t="s">
        <v>2783</v>
      </c>
      <c r="H62" s="168" t="s">
        <v>2587</v>
      </c>
      <c r="I62" s="168" t="s">
        <v>2784</v>
      </c>
      <c r="J62" s="168" t="s">
        <v>2785</v>
      </c>
      <c r="K62" s="162" t="s">
        <v>204</v>
      </c>
      <c r="L62" s="170" t="s">
        <v>2750</v>
      </c>
      <c r="M62" s="212">
        <v>30</v>
      </c>
      <c r="N62" s="75">
        <v>15030.6</v>
      </c>
      <c r="O62" s="168" t="s">
        <v>2708</v>
      </c>
      <c r="P62" s="168">
        <v>24.5</v>
      </c>
    </row>
    <row r="63" spans="1:16" s="19" customFormat="1" ht="222.75" customHeight="1">
      <c r="A63" s="167">
        <v>23</v>
      </c>
      <c r="B63" s="369">
        <v>13</v>
      </c>
      <c r="C63" s="369" t="s">
        <v>107</v>
      </c>
      <c r="D63" s="82" t="s">
        <v>99</v>
      </c>
      <c r="E63" s="168" t="s">
        <v>2665</v>
      </c>
      <c r="F63" s="168" t="s">
        <v>2786</v>
      </c>
      <c r="G63" s="168" t="s">
        <v>2787</v>
      </c>
      <c r="H63" s="168" t="s">
        <v>2788</v>
      </c>
      <c r="I63" s="168" t="s">
        <v>2789</v>
      </c>
      <c r="J63" s="168" t="s">
        <v>2790</v>
      </c>
      <c r="K63" s="162" t="s">
        <v>204</v>
      </c>
      <c r="L63" s="170" t="s">
        <v>2597</v>
      </c>
      <c r="M63" s="212">
        <v>230</v>
      </c>
      <c r="N63" s="75">
        <v>29633.43</v>
      </c>
      <c r="O63" s="168" t="s">
        <v>2670</v>
      </c>
      <c r="P63" s="168">
        <v>24.5</v>
      </c>
    </row>
    <row r="64" spans="1:16" s="19" customFormat="1" ht="139.5" customHeight="1">
      <c r="A64" s="167">
        <v>24</v>
      </c>
      <c r="B64" s="369">
        <v>11</v>
      </c>
      <c r="C64" s="369">
        <v>5</v>
      </c>
      <c r="D64" s="82" t="s">
        <v>58</v>
      </c>
      <c r="E64" s="168" t="s">
        <v>2791</v>
      </c>
      <c r="F64" s="168" t="s">
        <v>2792</v>
      </c>
      <c r="G64" s="168" t="s">
        <v>2793</v>
      </c>
      <c r="H64" s="168" t="s">
        <v>2794</v>
      </c>
      <c r="I64" s="168" t="s">
        <v>2795</v>
      </c>
      <c r="J64" s="168" t="s">
        <v>2796</v>
      </c>
      <c r="K64" s="162" t="s">
        <v>204</v>
      </c>
      <c r="L64" s="170" t="s">
        <v>2755</v>
      </c>
      <c r="M64" s="212">
        <v>95</v>
      </c>
      <c r="N64" s="75">
        <v>37410</v>
      </c>
      <c r="O64" s="168" t="s">
        <v>2714</v>
      </c>
      <c r="P64" s="168">
        <v>23</v>
      </c>
    </row>
    <row r="65" spans="1:16" s="19" customFormat="1" ht="73.5" customHeight="1">
      <c r="A65" s="167">
        <v>25</v>
      </c>
      <c r="B65" s="369">
        <v>12</v>
      </c>
      <c r="C65" s="369" t="s">
        <v>423</v>
      </c>
      <c r="D65" s="82" t="s">
        <v>58</v>
      </c>
      <c r="E65" s="168" t="s">
        <v>2684</v>
      </c>
      <c r="F65" s="168" t="s">
        <v>2797</v>
      </c>
      <c r="G65" s="168" t="s">
        <v>2798</v>
      </c>
      <c r="H65" s="168" t="s">
        <v>2799</v>
      </c>
      <c r="I65" s="168" t="s">
        <v>2800</v>
      </c>
      <c r="J65" s="168" t="s">
        <v>2801</v>
      </c>
      <c r="K65" s="162" t="s">
        <v>204</v>
      </c>
      <c r="L65" s="170" t="s">
        <v>2755</v>
      </c>
      <c r="M65" s="212">
        <v>15</v>
      </c>
      <c r="N65" s="75">
        <v>26194.6</v>
      </c>
      <c r="O65" s="168" t="s">
        <v>2689</v>
      </c>
      <c r="P65" s="168">
        <v>23</v>
      </c>
    </row>
  </sheetData>
  <mergeCells count="45">
    <mergeCell ref="C39:C40"/>
    <mergeCell ref="A39:A40"/>
    <mergeCell ref="E39:E40"/>
    <mergeCell ref="P39:P40"/>
    <mergeCell ref="N19:N20"/>
    <mergeCell ref="O19:O20"/>
    <mergeCell ref="P19:P20"/>
    <mergeCell ref="F19:F20"/>
    <mergeCell ref="G19:G20"/>
    <mergeCell ref="H19:H20"/>
    <mergeCell ref="I19:I20"/>
    <mergeCell ref="J19:J20"/>
    <mergeCell ref="K19:K20"/>
    <mergeCell ref="G39:G40"/>
    <mergeCell ref="H39:H40"/>
    <mergeCell ref="E19:E20"/>
    <mergeCell ref="O4:O5"/>
    <mergeCell ref="P4:P5"/>
    <mergeCell ref="I39:I40"/>
    <mergeCell ref="J39:K39"/>
    <mergeCell ref="L39:M39"/>
    <mergeCell ref="N39:N40"/>
    <mergeCell ref="O39:O40"/>
    <mergeCell ref="L19:L20"/>
    <mergeCell ref="M19:M20"/>
    <mergeCell ref="A37:O37"/>
    <mergeCell ref="F39:F40"/>
    <mergeCell ref="D39:D40"/>
    <mergeCell ref="B39:B40"/>
    <mergeCell ref="J4:K4"/>
    <mergeCell ref="L4:M4"/>
    <mergeCell ref="G4:G5"/>
    <mergeCell ref="A19:A20"/>
    <mergeCell ref="B19:B20"/>
    <mergeCell ref="N4:N5"/>
    <mergeCell ref="A4:A5"/>
    <mergeCell ref="B4:B5"/>
    <mergeCell ref="C4:C5"/>
    <mergeCell ref="D4:D5"/>
    <mergeCell ref="E4:E5"/>
    <mergeCell ref="F4:F5"/>
    <mergeCell ref="C19:C20"/>
    <mergeCell ref="D19:D20"/>
    <mergeCell ref="H4:H5"/>
    <mergeCell ref="I4:I5"/>
  </mergeCells>
  <pageMargins left="0.11811023622047245" right="0.11811023622047245" top="0.35433070866141736" bottom="0.35433070866141736" header="0.31496062992125984" footer="0.31496062992125984"/>
  <pageSetup paperSize="8" scale="5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88"/>
  <sheetViews>
    <sheetView topLeftCell="A33" zoomScale="60" zoomScaleNormal="60" workbookViewId="0">
      <selection activeCell="F37" sqref="F37"/>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141" t="s">
        <v>2296</v>
      </c>
      <c r="B2" s="142"/>
      <c r="C2" s="142"/>
      <c r="D2" s="142"/>
      <c r="E2" s="142"/>
      <c r="F2" s="142"/>
      <c r="G2" s="142"/>
      <c r="H2" s="142"/>
      <c r="I2" s="142"/>
      <c r="J2" s="142"/>
      <c r="K2" s="142"/>
      <c r="L2" s="142"/>
      <c r="M2" s="142"/>
    </row>
    <row r="3" spans="1:16" ht="15.75">
      <c r="A3" s="141"/>
      <c r="B3" s="142"/>
      <c r="C3" s="142"/>
      <c r="D3" s="142"/>
      <c r="E3" s="142"/>
      <c r="F3" s="142"/>
      <c r="G3" s="142"/>
      <c r="H3" s="142"/>
      <c r="I3" s="142"/>
      <c r="J3" s="142"/>
      <c r="K3" s="142"/>
      <c r="L3" s="142"/>
      <c r="M3" s="142"/>
    </row>
    <row r="4" spans="1:16" s="3" customFormat="1" ht="30" customHeight="1">
      <c r="A4" s="473" t="s">
        <v>1</v>
      </c>
      <c r="B4" s="470" t="s">
        <v>2</v>
      </c>
      <c r="C4" s="470" t="s">
        <v>3</v>
      </c>
      <c r="D4" s="473" t="s">
        <v>4</v>
      </c>
      <c r="E4" s="473" t="s">
        <v>5</v>
      </c>
      <c r="F4" s="473" t="s">
        <v>6</v>
      </c>
      <c r="G4" s="473" t="s">
        <v>7</v>
      </c>
      <c r="H4" s="473" t="s">
        <v>8</v>
      </c>
      <c r="I4" s="473" t="s">
        <v>9</v>
      </c>
      <c r="J4" s="475" t="s">
        <v>10</v>
      </c>
      <c r="K4" s="476"/>
      <c r="L4" s="477" t="s">
        <v>11</v>
      </c>
      <c r="M4" s="477"/>
      <c r="N4" s="470" t="s">
        <v>12</v>
      </c>
      <c r="O4" s="470" t="s">
        <v>13</v>
      </c>
      <c r="P4" s="470" t="s">
        <v>14</v>
      </c>
    </row>
    <row r="5" spans="1:16" s="3" customFormat="1" ht="35.25" customHeight="1">
      <c r="A5" s="474"/>
      <c r="B5" s="471"/>
      <c r="C5" s="471"/>
      <c r="D5" s="474"/>
      <c r="E5" s="474"/>
      <c r="F5" s="474"/>
      <c r="G5" s="474"/>
      <c r="H5" s="474"/>
      <c r="I5" s="474"/>
      <c r="J5" s="136">
        <v>2016</v>
      </c>
      <c r="K5" s="136">
        <v>2017</v>
      </c>
      <c r="L5" s="133" t="s">
        <v>15</v>
      </c>
      <c r="M5" s="133" t="s">
        <v>16</v>
      </c>
      <c r="N5" s="471"/>
      <c r="O5" s="471"/>
      <c r="P5" s="471"/>
    </row>
    <row r="6" spans="1:16" s="15" customFormat="1" ht="191.25">
      <c r="A6" s="144">
        <v>1</v>
      </c>
      <c r="B6" s="82">
        <v>13</v>
      </c>
      <c r="C6" s="82">
        <v>5</v>
      </c>
      <c r="D6" s="82" t="s">
        <v>58</v>
      </c>
      <c r="E6" s="140" t="s">
        <v>2297</v>
      </c>
      <c r="F6" s="144" t="s">
        <v>2298</v>
      </c>
      <c r="G6" s="144" t="s">
        <v>2299</v>
      </c>
      <c r="H6" s="144" t="s">
        <v>2300</v>
      </c>
      <c r="I6" s="144" t="s">
        <v>2301</v>
      </c>
      <c r="J6" s="144" t="s">
        <v>2302</v>
      </c>
      <c r="K6" s="137" t="s">
        <v>204</v>
      </c>
      <c r="L6" s="11" t="s">
        <v>37</v>
      </c>
      <c r="M6" s="145">
        <v>1</v>
      </c>
      <c r="N6" s="75">
        <v>130000</v>
      </c>
      <c r="O6" s="137" t="s">
        <v>2303</v>
      </c>
      <c r="P6" s="137" t="s">
        <v>29</v>
      </c>
    </row>
    <row r="7" spans="1:16" s="15" customFormat="1" ht="51">
      <c r="A7" s="139">
        <v>2</v>
      </c>
      <c r="B7" s="369">
        <v>6</v>
      </c>
      <c r="C7" s="369">
        <v>1</v>
      </c>
      <c r="D7" s="438" t="s">
        <v>653</v>
      </c>
      <c r="E7" s="140" t="s">
        <v>2297</v>
      </c>
      <c r="F7" s="139" t="s">
        <v>2304</v>
      </c>
      <c r="G7" s="139" t="s">
        <v>2305</v>
      </c>
      <c r="H7" s="139" t="s">
        <v>433</v>
      </c>
      <c r="I7" s="139" t="s">
        <v>2306</v>
      </c>
      <c r="J7" s="144" t="s">
        <v>2307</v>
      </c>
      <c r="K7" s="137" t="s">
        <v>204</v>
      </c>
      <c r="L7" s="11" t="s">
        <v>26</v>
      </c>
      <c r="M7" s="145">
        <v>1</v>
      </c>
      <c r="N7" s="75">
        <v>13775.5</v>
      </c>
      <c r="O7" s="137" t="s">
        <v>2303</v>
      </c>
      <c r="P7" s="137" t="s">
        <v>29</v>
      </c>
    </row>
    <row r="8" spans="1:16" s="15" customFormat="1" ht="76.5">
      <c r="A8" s="144">
        <v>3</v>
      </c>
      <c r="B8" s="369">
        <v>10</v>
      </c>
      <c r="C8" s="82">
        <v>1</v>
      </c>
      <c r="D8" s="82" t="s">
        <v>99</v>
      </c>
      <c r="E8" s="140" t="s">
        <v>2297</v>
      </c>
      <c r="F8" s="144" t="s">
        <v>2308</v>
      </c>
      <c r="G8" s="144" t="s">
        <v>2309</v>
      </c>
      <c r="H8" s="144" t="s">
        <v>2310</v>
      </c>
      <c r="I8" s="144" t="s">
        <v>2311</v>
      </c>
      <c r="J8" s="144" t="s">
        <v>2312</v>
      </c>
      <c r="K8" s="137" t="s">
        <v>204</v>
      </c>
      <c r="L8" s="11" t="s">
        <v>37</v>
      </c>
      <c r="M8" s="145">
        <v>1</v>
      </c>
      <c r="N8" s="75">
        <v>49077</v>
      </c>
      <c r="O8" s="137" t="s">
        <v>2303</v>
      </c>
      <c r="P8" s="137" t="s">
        <v>29</v>
      </c>
    </row>
    <row r="9" spans="1:16" s="15" customFormat="1" ht="76.5">
      <c r="A9" s="144">
        <v>4</v>
      </c>
      <c r="B9" s="369">
        <v>6</v>
      </c>
      <c r="C9" s="82">
        <v>1</v>
      </c>
      <c r="D9" s="82" t="s">
        <v>99</v>
      </c>
      <c r="E9" s="140" t="s">
        <v>2297</v>
      </c>
      <c r="F9" s="144" t="s">
        <v>2313</v>
      </c>
      <c r="G9" s="144" t="s">
        <v>2314</v>
      </c>
      <c r="H9" s="144" t="s">
        <v>22</v>
      </c>
      <c r="I9" s="144" t="s">
        <v>2315</v>
      </c>
      <c r="J9" s="144" t="s">
        <v>2312</v>
      </c>
      <c r="K9" s="137" t="s">
        <v>204</v>
      </c>
      <c r="L9" s="11" t="s">
        <v>26</v>
      </c>
      <c r="M9" s="145">
        <v>1</v>
      </c>
      <c r="N9" s="75">
        <v>14975.25</v>
      </c>
      <c r="O9" s="137" t="s">
        <v>2303</v>
      </c>
      <c r="P9" s="137" t="s">
        <v>29</v>
      </c>
    </row>
    <row r="10" spans="1:16" s="15" customFormat="1" ht="51">
      <c r="A10" s="139">
        <v>5</v>
      </c>
      <c r="B10" s="369">
        <v>13</v>
      </c>
      <c r="C10" s="82">
        <v>1</v>
      </c>
      <c r="D10" s="82" t="s">
        <v>99</v>
      </c>
      <c r="E10" s="140" t="s">
        <v>2297</v>
      </c>
      <c r="F10" s="144" t="s">
        <v>2316</v>
      </c>
      <c r="G10" s="144" t="s">
        <v>2309</v>
      </c>
      <c r="H10" s="144" t="s">
        <v>2317</v>
      </c>
      <c r="I10" s="144" t="s">
        <v>2318</v>
      </c>
      <c r="J10" s="144" t="s">
        <v>2302</v>
      </c>
      <c r="K10" s="137" t="s">
        <v>204</v>
      </c>
      <c r="L10" s="11" t="s">
        <v>2319</v>
      </c>
      <c r="M10" s="145">
        <v>1</v>
      </c>
      <c r="N10" s="75">
        <v>60000</v>
      </c>
      <c r="O10" s="137" t="s">
        <v>2303</v>
      </c>
      <c r="P10" s="137" t="s">
        <v>29</v>
      </c>
    </row>
    <row r="11" spans="1:16" s="77" customFormat="1" ht="51">
      <c r="A11" s="144">
        <v>6</v>
      </c>
      <c r="B11" s="369">
        <v>13</v>
      </c>
      <c r="C11" s="82">
        <v>5</v>
      </c>
      <c r="D11" s="82" t="s">
        <v>58</v>
      </c>
      <c r="E11" s="140" t="s">
        <v>2297</v>
      </c>
      <c r="F11" s="144" t="s">
        <v>2320</v>
      </c>
      <c r="G11" s="144" t="s">
        <v>2321</v>
      </c>
      <c r="H11" s="144" t="s">
        <v>2322</v>
      </c>
      <c r="I11" s="144" t="s">
        <v>2323</v>
      </c>
      <c r="J11" s="144" t="s">
        <v>2324</v>
      </c>
      <c r="K11" s="137" t="s">
        <v>204</v>
      </c>
      <c r="L11" s="11" t="s">
        <v>26</v>
      </c>
      <c r="M11" s="145">
        <v>1</v>
      </c>
      <c r="N11" s="75">
        <v>29987.4</v>
      </c>
      <c r="O11" s="137" t="s">
        <v>2303</v>
      </c>
      <c r="P11" s="137" t="s">
        <v>29</v>
      </c>
    </row>
    <row r="12" spans="1:16" s="77" customFormat="1" ht="76.5">
      <c r="A12" s="144">
        <v>7</v>
      </c>
      <c r="B12" s="369">
        <v>13</v>
      </c>
      <c r="C12" s="82">
        <v>5</v>
      </c>
      <c r="D12" s="82" t="s">
        <v>58</v>
      </c>
      <c r="E12" s="140" t="s">
        <v>2297</v>
      </c>
      <c r="F12" s="144" t="s">
        <v>2325</v>
      </c>
      <c r="G12" s="144" t="s">
        <v>2326</v>
      </c>
      <c r="H12" s="144" t="s">
        <v>2327</v>
      </c>
      <c r="I12" s="144" t="s">
        <v>2328</v>
      </c>
      <c r="J12" s="144" t="s">
        <v>2302</v>
      </c>
      <c r="K12" s="137" t="s">
        <v>204</v>
      </c>
      <c r="L12" s="11" t="s">
        <v>119</v>
      </c>
      <c r="M12" s="145">
        <v>4</v>
      </c>
      <c r="N12" s="75">
        <v>40000</v>
      </c>
      <c r="O12" s="137" t="s">
        <v>2303</v>
      </c>
      <c r="P12" s="137" t="s">
        <v>29</v>
      </c>
    </row>
    <row r="13" spans="1:16" s="77" customFormat="1" ht="38.25">
      <c r="A13" s="139">
        <v>8</v>
      </c>
      <c r="B13" s="369">
        <v>13</v>
      </c>
      <c r="C13" s="367">
        <v>5</v>
      </c>
      <c r="D13" s="367" t="s">
        <v>58</v>
      </c>
      <c r="E13" s="140" t="s">
        <v>2297</v>
      </c>
      <c r="F13" s="138" t="s">
        <v>2329</v>
      </c>
      <c r="G13" s="138" t="s">
        <v>2330</v>
      </c>
      <c r="H13" s="138" t="s">
        <v>2331</v>
      </c>
      <c r="I13" s="138" t="s">
        <v>2332</v>
      </c>
      <c r="J13" s="144" t="s">
        <v>2333</v>
      </c>
      <c r="K13" s="137" t="s">
        <v>204</v>
      </c>
      <c r="L13" s="11" t="s">
        <v>63</v>
      </c>
      <c r="M13" s="145">
        <v>1</v>
      </c>
      <c r="N13" s="75">
        <v>20000</v>
      </c>
      <c r="O13" s="137" t="s">
        <v>2303</v>
      </c>
      <c r="P13" s="137" t="s">
        <v>29</v>
      </c>
    </row>
    <row r="14" spans="1:16" s="77" customFormat="1" ht="255">
      <c r="A14" s="144">
        <v>9</v>
      </c>
      <c r="B14" s="368">
        <v>6</v>
      </c>
      <c r="C14" s="367">
        <v>1</v>
      </c>
      <c r="D14" s="367" t="s">
        <v>58</v>
      </c>
      <c r="E14" s="140" t="s">
        <v>2297</v>
      </c>
      <c r="F14" s="138" t="s">
        <v>2334</v>
      </c>
      <c r="G14" s="138" t="s">
        <v>2335</v>
      </c>
      <c r="H14" s="138" t="s">
        <v>2336</v>
      </c>
      <c r="I14" s="138" t="s">
        <v>2337</v>
      </c>
      <c r="J14" s="144" t="s">
        <v>2302</v>
      </c>
      <c r="K14" s="137" t="s">
        <v>204</v>
      </c>
      <c r="L14" s="171" t="s">
        <v>567</v>
      </c>
      <c r="M14" s="172">
        <v>1000</v>
      </c>
      <c r="N14" s="75">
        <v>30000</v>
      </c>
      <c r="O14" s="137" t="s">
        <v>2303</v>
      </c>
      <c r="P14" s="137" t="s">
        <v>29</v>
      </c>
    </row>
    <row r="15" spans="1:16" s="77" customFormat="1" ht="102">
      <c r="A15" s="144">
        <v>10</v>
      </c>
      <c r="B15" s="82">
        <v>13</v>
      </c>
      <c r="C15" s="82">
        <v>5</v>
      </c>
      <c r="D15" s="82" t="s">
        <v>58</v>
      </c>
      <c r="E15" s="140" t="s">
        <v>2297</v>
      </c>
      <c r="F15" s="144" t="s">
        <v>2338</v>
      </c>
      <c r="G15" s="144" t="s">
        <v>2339</v>
      </c>
      <c r="H15" s="144" t="s">
        <v>2340</v>
      </c>
      <c r="I15" s="144" t="s">
        <v>2341</v>
      </c>
      <c r="J15" s="144" t="s">
        <v>2302</v>
      </c>
      <c r="K15" s="137" t="s">
        <v>204</v>
      </c>
      <c r="L15" s="11" t="s">
        <v>26</v>
      </c>
      <c r="M15" s="173">
        <v>1</v>
      </c>
      <c r="N15" s="75">
        <v>50000</v>
      </c>
      <c r="O15" s="137" t="s">
        <v>2303</v>
      </c>
      <c r="P15" s="137" t="s">
        <v>29</v>
      </c>
    </row>
    <row r="16" spans="1:16" s="19" customFormat="1" ht="38.25" customHeight="1">
      <c r="A16" s="576">
        <v>11</v>
      </c>
      <c r="B16" s="491">
        <v>13</v>
      </c>
      <c r="C16" s="491">
        <v>5</v>
      </c>
      <c r="D16" s="491" t="s">
        <v>58</v>
      </c>
      <c r="E16" s="494" t="s">
        <v>2342</v>
      </c>
      <c r="F16" s="494" t="s">
        <v>2343</v>
      </c>
      <c r="G16" s="494" t="s">
        <v>2344</v>
      </c>
      <c r="H16" s="494" t="s">
        <v>2345</v>
      </c>
      <c r="I16" s="494" t="s">
        <v>2346</v>
      </c>
      <c r="J16" s="494" t="s">
        <v>2347</v>
      </c>
      <c r="K16" s="494" t="s">
        <v>204</v>
      </c>
      <c r="L16" s="148" t="s">
        <v>119</v>
      </c>
      <c r="M16" s="174">
        <v>6</v>
      </c>
      <c r="N16" s="693">
        <v>51406.32</v>
      </c>
      <c r="O16" s="494" t="s">
        <v>2348</v>
      </c>
      <c r="P16" s="502">
        <v>35</v>
      </c>
    </row>
    <row r="17" spans="1:16" s="19" customFormat="1" ht="51">
      <c r="A17" s="577"/>
      <c r="B17" s="493"/>
      <c r="C17" s="493"/>
      <c r="D17" s="493"/>
      <c r="E17" s="496"/>
      <c r="F17" s="496"/>
      <c r="G17" s="496"/>
      <c r="H17" s="496"/>
      <c r="I17" s="496"/>
      <c r="J17" s="496"/>
      <c r="K17" s="496"/>
      <c r="L17" s="148" t="s">
        <v>582</v>
      </c>
      <c r="M17" s="174">
        <v>1</v>
      </c>
      <c r="N17" s="694"/>
      <c r="O17" s="496"/>
      <c r="P17" s="504"/>
    </row>
    <row r="18" spans="1:16" s="19" customFormat="1" ht="38.25">
      <c r="A18" s="144">
        <v>12</v>
      </c>
      <c r="B18" s="118">
        <v>4</v>
      </c>
      <c r="C18" s="119">
        <v>2</v>
      </c>
      <c r="D18" s="119" t="s">
        <v>58</v>
      </c>
      <c r="E18" s="59" t="s">
        <v>2349</v>
      </c>
      <c r="F18" s="137" t="s">
        <v>2350</v>
      </c>
      <c r="G18" s="137" t="s">
        <v>2351</v>
      </c>
      <c r="H18" s="137" t="s">
        <v>466</v>
      </c>
      <c r="I18" s="137" t="s">
        <v>2352</v>
      </c>
      <c r="J18" s="137" t="s">
        <v>2353</v>
      </c>
      <c r="K18" s="137" t="s">
        <v>204</v>
      </c>
      <c r="L18" s="148" t="s">
        <v>119</v>
      </c>
      <c r="M18" s="175">
        <v>1</v>
      </c>
      <c r="N18" s="86">
        <v>21592.5</v>
      </c>
      <c r="O18" s="59" t="s">
        <v>2354</v>
      </c>
      <c r="P18" s="143">
        <v>35</v>
      </c>
    </row>
    <row r="19" spans="1:16" s="19" customFormat="1" ht="25.5" customHeight="1">
      <c r="A19" s="576">
        <v>13</v>
      </c>
      <c r="B19" s="491">
        <v>11</v>
      </c>
      <c r="C19" s="491">
        <v>5</v>
      </c>
      <c r="D19" s="491" t="s">
        <v>58</v>
      </c>
      <c r="E19" s="494" t="s">
        <v>2355</v>
      </c>
      <c r="F19" s="494" t="s">
        <v>2356</v>
      </c>
      <c r="G19" s="494" t="s">
        <v>2357</v>
      </c>
      <c r="H19" s="494" t="s">
        <v>2358</v>
      </c>
      <c r="I19" s="494" t="s">
        <v>2359</v>
      </c>
      <c r="J19" s="494" t="s">
        <v>2360</v>
      </c>
      <c r="K19" s="494" t="s">
        <v>204</v>
      </c>
      <c r="L19" s="176" t="s">
        <v>119</v>
      </c>
      <c r="M19" s="177">
        <v>4</v>
      </c>
      <c r="N19" s="693">
        <v>85435.76</v>
      </c>
      <c r="O19" s="494" t="s">
        <v>2361</v>
      </c>
      <c r="P19" s="502">
        <v>34</v>
      </c>
    </row>
    <row r="20" spans="1:16" s="19" customFormat="1" ht="25.5">
      <c r="A20" s="580"/>
      <c r="B20" s="492"/>
      <c r="C20" s="492"/>
      <c r="D20" s="492"/>
      <c r="E20" s="495"/>
      <c r="F20" s="495"/>
      <c r="G20" s="495"/>
      <c r="H20" s="495"/>
      <c r="I20" s="495"/>
      <c r="J20" s="495"/>
      <c r="K20" s="495"/>
      <c r="L20" s="176" t="s">
        <v>26</v>
      </c>
      <c r="M20" s="177">
        <v>2</v>
      </c>
      <c r="N20" s="695"/>
      <c r="O20" s="495"/>
      <c r="P20" s="503"/>
    </row>
    <row r="21" spans="1:16" s="19" customFormat="1" ht="51">
      <c r="A21" s="580"/>
      <c r="B21" s="492"/>
      <c r="C21" s="492"/>
      <c r="D21" s="492"/>
      <c r="E21" s="495"/>
      <c r="F21" s="495"/>
      <c r="G21" s="495"/>
      <c r="H21" s="495"/>
      <c r="I21" s="495"/>
      <c r="J21" s="495"/>
      <c r="K21" s="495"/>
      <c r="L21" s="148" t="s">
        <v>582</v>
      </c>
      <c r="M21" s="177">
        <v>1</v>
      </c>
      <c r="N21" s="695"/>
      <c r="O21" s="495"/>
      <c r="P21" s="503"/>
    </row>
    <row r="22" spans="1:16" s="19" customFormat="1" ht="38.25">
      <c r="A22" s="577"/>
      <c r="B22" s="493"/>
      <c r="C22" s="493"/>
      <c r="D22" s="493"/>
      <c r="E22" s="496"/>
      <c r="F22" s="496"/>
      <c r="G22" s="496"/>
      <c r="H22" s="496"/>
      <c r="I22" s="496"/>
      <c r="J22" s="496"/>
      <c r="K22" s="496"/>
      <c r="L22" s="176" t="s">
        <v>567</v>
      </c>
      <c r="M22" s="177">
        <v>300</v>
      </c>
      <c r="N22" s="694"/>
      <c r="O22" s="496"/>
      <c r="P22" s="504"/>
    </row>
    <row r="23" spans="1:16" s="19" customFormat="1" ht="51" customHeight="1">
      <c r="A23" s="576">
        <v>14</v>
      </c>
      <c r="B23" s="491">
        <v>10</v>
      </c>
      <c r="C23" s="491">
        <v>5</v>
      </c>
      <c r="D23" s="491" t="s">
        <v>58</v>
      </c>
      <c r="E23" s="494" t="s">
        <v>2362</v>
      </c>
      <c r="F23" s="494" t="s">
        <v>2363</v>
      </c>
      <c r="G23" s="494" t="s">
        <v>2364</v>
      </c>
      <c r="H23" s="494" t="s">
        <v>2365</v>
      </c>
      <c r="I23" s="494" t="s">
        <v>2366</v>
      </c>
      <c r="J23" s="494" t="s">
        <v>2367</v>
      </c>
      <c r="K23" s="494" t="s">
        <v>204</v>
      </c>
      <c r="L23" s="176" t="s">
        <v>2368</v>
      </c>
      <c r="M23" s="177">
        <v>4</v>
      </c>
      <c r="N23" s="693">
        <v>95449.2</v>
      </c>
      <c r="O23" s="494" t="s">
        <v>2369</v>
      </c>
      <c r="P23" s="502">
        <v>32</v>
      </c>
    </row>
    <row r="24" spans="1:16" s="19" customFormat="1" ht="38.25">
      <c r="A24" s="580"/>
      <c r="B24" s="492"/>
      <c r="C24" s="492"/>
      <c r="D24" s="492"/>
      <c r="E24" s="495"/>
      <c r="F24" s="495"/>
      <c r="G24" s="495"/>
      <c r="H24" s="495"/>
      <c r="I24" s="495"/>
      <c r="J24" s="495"/>
      <c r="K24" s="495"/>
      <c r="L24" s="176" t="s">
        <v>37</v>
      </c>
      <c r="M24" s="177">
        <v>1</v>
      </c>
      <c r="N24" s="695"/>
      <c r="O24" s="495"/>
      <c r="P24" s="503"/>
    </row>
    <row r="25" spans="1:16" s="19" customFormat="1" ht="38.25">
      <c r="A25" s="577"/>
      <c r="B25" s="493"/>
      <c r="C25" s="493"/>
      <c r="D25" s="493"/>
      <c r="E25" s="496"/>
      <c r="F25" s="496"/>
      <c r="G25" s="496"/>
      <c r="H25" s="496"/>
      <c r="I25" s="496"/>
      <c r="J25" s="496"/>
      <c r="K25" s="496"/>
      <c r="L25" s="176" t="s">
        <v>567</v>
      </c>
      <c r="M25" s="177">
        <v>2000</v>
      </c>
      <c r="N25" s="694"/>
      <c r="O25" s="496"/>
      <c r="P25" s="504"/>
    </row>
    <row r="26" spans="1:16" s="19" customFormat="1" ht="35.25" customHeight="1">
      <c r="A26" s="576">
        <v>15</v>
      </c>
      <c r="B26" s="491">
        <v>11</v>
      </c>
      <c r="C26" s="491">
        <v>5</v>
      </c>
      <c r="D26" s="491" t="s">
        <v>58</v>
      </c>
      <c r="E26" s="494" t="s">
        <v>2370</v>
      </c>
      <c r="F26" s="494" t="s">
        <v>2371</v>
      </c>
      <c r="G26" s="494" t="s">
        <v>2372</v>
      </c>
      <c r="H26" s="494" t="s">
        <v>2373</v>
      </c>
      <c r="I26" s="494" t="s">
        <v>2374</v>
      </c>
      <c r="J26" s="494" t="s">
        <v>2375</v>
      </c>
      <c r="K26" s="494" t="s">
        <v>204</v>
      </c>
      <c r="L26" s="176" t="s">
        <v>119</v>
      </c>
      <c r="M26" s="173">
        <v>4</v>
      </c>
      <c r="N26" s="693">
        <v>38050</v>
      </c>
      <c r="O26" s="494" t="s">
        <v>2376</v>
      </c>
      <c r="P26" s="502">
        <v>31.5</v>
      </c>
    </row>
    <row r="27" spans="1:16" s="19" customFormat="1" ht="33.75" customHeight="1">
      <c r="A27" s="577"/>
      <c r="B27" s="493"/>
      <c r="C27" s="493"/>
      <c r="D27" s="493"/>
      <c r="E27" s="496"/>
      <c r="F27" s="496"/>
      <c r="G27" s="496"/>
      <c r="H27" s="496"/>
      <c r="I27" s="496"/>
      <c r="J27" s="496"/>
      <c r="K27" s="496"/>
      <c r="L27" s="173" t="s">
        <v>2377</v>
      </c>
      <c r="M27" s="143">
        <v>4</v>
      </c>
      <c r="N27" s="694"/>
      <c r="O27" s="496"/>
      <c r="P27" s="504"/>
    </row>
    <row r="28" spans="1:16" s="19" customFormat="1" ht="24.75" customHeight="1">
      <c r="A28" s="576">
        <v>16</v>
      </c>
      <c r="B28" s="491">
        <v>11</v>
      </c>
      <c r="C28" s="491">
        <v>5</v>
      </c>
      <c r="D28" s="491" t="s">
        <v>58</v>
      </c>
      <c r="E28" s="494" t="s">
        <v>2378</v>
      </c>
      <c r="F28" s="494" t="s">
        <v>2379</v>
      </c>
      <c r="G28" s="494" t="s">
        <v>2380</v>
      </c>
      <c r="H28" s="494" t="s">
        <v>2381</v>
      </c>
      <c r="I28" s="494" t="s">
        <v>2382</v>
      </c>
      <c r="J28" s="494" t="s">
        <v>2383</v>
      </c>
      <c r="K28" s="494" t="s">
        <v>204</v>
      </c>
      <c r="L28" s="176" t="s">
        <v>119</v>
      </c>
      <c r="M28" s="175">
        <v>12</v>
      </c>
      <c r="N28" s="693">
        <v>88598.1</v>
      </c>
      <c r="O28" s="494" t="s">
        <v>2384</v>
      </c>
      <c r="P28" s="502">
        <v>31.5</v>
      </c>
    </row>
    <row r="29" spans="1:16" s="19" customFormat="1" ht="25.5">
      <c r="A29" s="580"/>
      <c r="B29" s="492"/>
      <c r="C29" s="492"/>
      <c r="D29" s="492"/>
      <c r="E29" s="495"/>
      <c r="F29" s="495"/>
      <c r="G29" s="495"/>
      <c r="H29" s="495"/>
      <c r="I29" s="495"/>
      <c r="J29" s="495"/>
      <c r="K29" s="495"/>
      <c r="L29" s="176" t="s">
        <v>26</v>
      </c>
      <c r="M29" s="175">
        <v>6</v>
      </c>
      <c r="N29" s="695"/>
      <c r="O29" s="495"/>
      <c r="P29" s="503"/>
    </row>
    <row r="30" spans="1:16" s="19" customFormat="1" ht="25.5">
      <c r="A30" s="580"/>
      <c r="B30" s="492"/>
      <c r="C30" s="492"/>
      <c r="D30" s="492"/>
      <c r="E30" s="495"/>
      <c r="F30" s="495"/>
      <c r="G30" s="495"/>
      <c r="H30" s="495"/>
      <c r="I30" s="495"/>
      <c r="J30" s="495"/>
      <c r="K30" s="495"/>
      <c r="L30" s="176" t="s">
        <v>2385</v>
      </c>
      <c r="M30" s="175">
        <v>6</v>
      </c>
      <c r="N30" s="695"/>
      <c r="O30" s="495"/>
      <c r="P30" s="503"/>
    </row>
    <row r="31" spans="1:16" s="19" customFormat="1" ht="12.75">
      <c r="A31" s="577"/>
      <c r="B31" s="493"/>
      <c r="C31" s="493"/>
      <c r="D31" s="493"/>
      <c r="E31" s="496"/>
      <c r="F31" s="496"/>
      <c r="G31" s="496"/>
      <c r="H31" s="496"/>
      <c r="I31" s="496"/>
      <c r="J31" s="496"/>
      <c r="K31" s="496"/>
      <c r="L31" s="176" t="s">
        <v>63</v>
      </c>
      <c r="M31" s="175">
        <v>1</v>
      </c>
      <c r="N31" s="694"/>
      <c r="O31" s="496"/>
      <c r="P31" s="504"/>
    </row>
    <row r="32" spans="1:16" s="19" customFormat="1" ht="63.75">
      <c r="A32" s="139">
        <v>17</v>
      </c>
      <c r="B32" s="118">
        <v>10</v>
      </c>
      <c r="C32" s="119">
        <v>5</v>
      </c>
      <c r="D32" s="119" t="s">
        <v>58</v>
      </c>
      <c r="E32" s="59" t="s">
        <v>2386</v>
      </c>
      <c r="F32" s="137" t="s">
        <v>2387</v>
      </c>
      <c r="G32" s="137" t="s">
        <v>2388</v>
      </c>
      <c r="H32" s="137" t="s">
        <v>2389</v>
      </c>
      <c r="I32" s="137" t="s">
        <v>2390</v>
      </c>
      <c r="J32" s="137" t="s">
        <v>2391</v>
      </c>
      <c r="K32" s="137" t="s">
        <v>204</v>
      </c>
      <c r="L32" s="176" t="s">
        <v>2392</v>
      </c>
      <c r="M32" s="178">
        <v>1</v>
      </c>
      <c r="N32" s="86">
        <v>33499.61</v>
      </c>
      <c r="O32" s="59" t="s">
        <v>2393</v>
      </c>
      <c r="P32" s="143">
        <v>31</v>
      </c>
    </row>
    <row r="33" spans="1:16" s="19" customFormat="1" ht="76.5">
      <c r="A33" s="144">
        <v>18</v>
      </c>
      <c r="B33" s="118">
        <v>11</v>
      </c>
      <c r="C33" s="420">
        <v>5</v>
      </c>
      <c r="D33" s="420" t="s">
        <v>50</v>
      </c>
      <c r="E33" s="59" t="s">
        <v>2394</v>
      </c>
      <c r="F33" s="134" t="s">
        <v>2395</v>
      </c>
      <c r="G33" s="134" t="s">
        <v>2396</v>
      </c>
      <c r="H33" s="134" t="s">
        <v>2397</v>
      </c>
      <c r="I33" s="134" t="s">
        <v>2398</v>
      </c>
      <c r="J33" s="134" t="s">
        <v>2399</v>
      </c>
      <c r="K33" s="137" t="s">
        <v>204</v>
      </c>
      <c r="L33" s="176" t="s">
        <v>2400</v>
      </c>
      <c r="M33" s="179">
        <v>1</v>
      </c>
      <c r="N33" s="180">
        <v>8978.34</v>
      </c>
      <c r="O33" s="59" t="s">
        <v>2401</v>
      </c>
      <c r="P33" s="143">
        <v>31</v>
      </c>
    </row>
    <row r="34" spans="1:16" s="19" customFormat="1" ht="38.25">
      <c r="A34" s="144">
        <v>19</v>
      </c>
      <c r="B34" s="118">
        <v>13</v>
      </c>
      <c r="C34" s="420">
        <v>5</v>
      </c>
      <c r="D34" s="420" t="s">
        <v>58</v>
      </c>
      <c r="E34" s="59" t="s">
        <v>2402</v>
      </c>
      <c r="F34" s="134" t="s">
        <v>2403</v>
      </c>
      <c r="G34" s="134" t="s">
        <v>2404</v>
      </c>
      <c r="H34" s="134" t="s">
        <v>1881</v>
      </c>
      <c r="I34" s="134" t="s">
        <v>2405</v>
      </c>
      <c r="J34" s="134" t="s">
        <v>2406</v>
      </c>
      <c r="K34" s="137" t="s">
        <v>204</v>
      </c>
      <c r="L34" s="176" t="s">
        <v>2407</v>
      </c>
      <c r="M34" s="181">
        <v>1</v>
      </c>
      <c r="N34" s="180">
        <v>17065.66</v>
      </c>
      <c r="O34" s="59" t="s">
        <v>2408</v>
      </c>
      <c r="P34" s="143">
        <v>31</v>
      </c>
    </row>
    <row r="35" spans="1:16" s="19" customFormat="1" ht="40.5" customHeight="1">
      <c r="A35" s="576">
        <v>20</v>
      </c>
      <c r="B35" s="491">
        <v>13</v>
      </c>
      <c r="C35" s="491">
        <v>5</v>
      </c>
      <c r="D35" s="491" t="s">
        <v>58</v>
      </c>
      <c r="E35" s="494" t="s">
        <v>2409</v>
      </c>
      <c r="F35" s="494" t="s">
        <v>2410</v>
      </c>
      <c r="G35" s="494" t="s">
        <v>2411</v>
      </c>
      <c r="H35" s="494" t="s">
        <v>2412</v>
      </c>
      <c r="I35" s="494" t="s">
        <v>2413</v>
      </c>
      <c r="J35" s="494" t="s">
        <v>2414</v>
      </c>
      <c r="K35" s="494" t="s">
        <v>204</v>
      </c>
      <c r="L35" s="176" t="s">
        <v>26</v>
      </c>
      <c r="M35" s="182">
        <v>1</v>
      </c>
      <c r="N35" s="693">
        <v>35800.589999999997</v>
      </c>
      <c r="O35" s="494" t="s">
        <v>2415</v>
      </c>
      <c r="P35" s="502">
        <v>30</v>
      </c>
    </row>
    <row r="36" spans="1:16" s="19" customFormat="1" ht="28.5" customHeight="1">
      <c r="A36" s="577"/>
      <c r="B36" s="493"/>
      <c r="C36" s="493"/>
      <c r="D36" s="493"/>
      <c r="E36" s="496"/>
      <c r="F36" s="496"/>
      <c r="G36" s="496"/>
      <c r="H36" s="496"/>
      <c r="I36" s="496"/>
      <c r="J36" s="496"/>
      <c r="K36" s="496"/>
      <c r="L36" s="176" t="s">
        <v>63</v>
      </c>
      <c r="M36" s="182">
        <v>1</v>
      </c>
      <c r="N36" s="694"/>
      <c r="O36" s="496"/>
      <c r="P36" s="504"/>
    </row>
    <row r="37" spans="1:16" s="19" customFormat="1" ht="51">
      <c r="A37" s="144">
        <v>21</v>
      </c>
      <c r="B37" s="119">
        <v>10</v>
      </c>
      <c r="C37" s="119">
        <v>4</v>
      </c>
      <c r="D37" s="119" t="s">
        <v>265</v>
      </c>
      <c r="E37" s="137" t="s">
        <v>2409</v>
      </c>
      <c r="F37" s="137" t="s">
        <v>2416</v>
      </c>
      <c r="G37" s="137" t="s">
        <v>2417</v>
      </c>
      <c r="H37" s="137" t="s">
        <v>1671</v>
      </c>
      <c r="I37" s="137" t="s">
        <v>2418</v>
      </c>
      <c r="J37" s="137" t="s">
        <v>2419</v>
      </c>
      <c r="K37" s="137" t="s">
        <v>204</v>
      </c>
      <c r="L37" s="176" t="s">
        <v>37</v>
      </c>
      <c r="M37" s="176">
        <v>1</v>
      </c>
      <c r="N37" s="56">
        <v>67330.2</v>
      </c>
      <c r="O37" s="137" t="s">
        <v>2415</v>
      </c>
      <c r="P37" s="143">
        <v>30</v>
      </c>
    </row>
    <row r="38" spans="1:16" s="19" customFormat="1" ht="63.75">
      <c r="A38" s="144">
        <v>22</v>
      </c>
      <c r="B38" s="119">
        <v>13</v>
      </c>
      <c r="C38" s="119">
        <v>5</v>
      </c>
      <c r="D38" s="119" t="s">
        <v>99</v>
      </c>
      <c r="E38" s="137" t="s">
        <v>2409</v>
      </c>
      <c r="F38" s="137" t="s">
        <v>2420</v>
      </c>
      <c r="G38" s="137" t="s">
        <v>2421</v>
      </c>
      <c r="H38" s="137" t="s">
        <v>414</v>
      </c>
      <c r="I38" s="137" t="s">
        <v>2422</v>
      </c>
      <c r="J38" s="137" t="s">
        <v>2423</v>
      </c>
      <c r="K38" s="137" t="s">
        <v>204</v>
      </c>
      <c r="L38" s="176" t="s">
        <v>119</v>
      </c>
      <c r="M38" s="176">
        <v>1</v>
      </c>
      <c r="N38" s="56">
        <v>27200</v>
      </c>
      <c r="O38" s="137" t="s">
        <v>2415</v>
      </c>
      <c r="P38" s="143">
        <v>30</v>
      </c>
    </row>
    <row r="39" spans="1:16" s="19" customFormat="1" ht="12.75">
      <c r="A39" s="576">
        <v>23</v>
      </c>
      <c r="B39" s="491">
        <v>13</v>
      </c>
      <c r="C39" s="491">
        <v>5</v>
      </c>
      <c r="D39" s="491" t="s">
        <v>99</v>
      </c>
      <c r="E39" s="494" t="s">
        <v>2394</v>
      </c>
      <c r="F39" s="494" t="s">
        <v>2424</v>
      </c>
      <c r="G39" s="494" t="s">
        <v>2425</v>
      </c>
      <c r="H39" s="494" t="s">
        <v>2426</v>
      </c>
      <c r="I39" s="494" t="s">
        <v>2427</v>
      </c>
      <c r="J39" s="494" t="s">
        <v>2428</v>
      </c>
      <c r="K39" s="502" t="s">
        <v>204</v>
      </c>
      <c r="L39" s="88" t="s">
        <v>2429</v>
      </c>
      <c r="M39" s="183">
        <v>1</v>
      </c>
      <c r="N39" s="693">
        <v>33341.519999999997</v>
      </c>
      <c r="O39" s="494" t="s">
        <v>2430</v>
      </c>
      <c r="P39" s="502">
        <v>29</v>
      </c>
    </row>
    <row r="40" spans="1:16" s="19" customFormat="1" ht="12.75">
      <c r="A40" s="580"/>
      <c r="B40" s="492"/>
      <c r="C40" s="492"/>
      <c r="D40" s="492"/>
      <c r="E40" s="495"/>
      <c r="F40" s="495"/>
      <c r="G40" s="495"/>
      <c r="H40" s="495"/>
      <c r="I40" s="495"/>
      <c r="J40" s="495"/>
      <c r="K40" s="503"/>
      <c r="L40" s="88" t="s">
        <v>63</v>
      </c>
      <c r="M40" s="183">
        <v>1</v>
      </c>
      <c r="N40" s="695"/>
      <c r="O40" s="495"/>
      <c r="P40" s="503"/>
    </row>
    <row r="41" spans="1:16" s="19" customFormat="1" ht="38.25">
      <c r="A41" s="577"/>
      <c r="B41" s="493"/>
      <c r="C41" s="493"/>
      <c r="D41" s="493"/>
      <c r="E41" s="496"/>
      <c r="F41" s="496"/>
      <c r="G41" s="496"/>
      <c r="H41" s="496"/>
      <c r="I41" s="496"/>
      <c r="J41" s="496"/>
      <c r="K41" s="504"/>
      <c r="L41" s="88" t="s">
        <v>567</v>
      </c>
      <c r="M41" s="183">
        <v>700</v>
      </c>
      <c r="N41" s="694"/>
      <c r="O41" s="496"/>
      <c r="P41" s="504"/>
    </row>
    <row r="42" spans="1:16" s="19" customFormat="1" ht="38.25">
      <c r="A42" s="144">
        <v>24</v>
      </c>
      <c r="B42" s="118">
        <v>13</v>
      </c>
      <c r="C42" s="119">
        <v>5</v>
      </c>
      <c r="D42" s="119" t="s">
        <v>58</v>
      </c>
      <c r="E42" s="59" t="s">
        <v>2431</v>
      </c>
      <c r="F42" s="137" t="s">
        <v>2432</v>
      </c>
      <c r="G42" s="137" t="s">
        <v>2433</v>
      </c>
      <c r="H42" s="137" t="s">
        <v>2434</v>
      </c>
      <c r="I42" s="137" t="s">
        <v>2435</v>
      </c>
      <c r="J42" s="137" t="s">
        <v>2436</v>
      </c>
      <c r="K42" s="143" t="s">
        <v>204</v>
      </c>
      <c r="L42" s="88" t="s">
        <v>37</v>
      </c>
      <c r="M42" s="184">
        <v>1</v>
      </c>
      <c r="N42" s="86">
        <v>40528.5</v>
      </c>
      <c r="O42" s="59" t="s">
        <v>2437</v>
      </c>
      <c r="P42" s="143">
        <v>29</v>
      </c>
    </row>
    <row r="43" spans="1:16" s="19" customFormat="1" ht="51">
      <c r="A43" s="576">
        <v>25</v>
      </c>
      <c r="B43" s="491">
        <v>13</v>
      </c>
      <c r="C43" s="491">
        <v>5</v>
      </c>
      <c r="D43" s="491" t="s">
        <v>58</v>
      </c>
      <c r="E43" s="494" t="s">
        <v>2394</v>
      </c>
      <c r="F43" s="494" t="s">
        <v>2438</v>
      </c>
      <c r="G43" s="494" t="s">
        <v>2439</v>
      </c>
      <c r="H43" s="494" t="s">
        <v>2440</v>
      </c>
      <c r="I43" s="494" t="s">
        <v>2441</v>
      </c>
      <c r="J43" s="494" t="s">
        <v>2442</v>
      </c>
      <c r="K43" s="502" t="s">
        <v>204</v>
      </c>
      <c r="L43" s="88" t="s">
        <v>582</v>
      </c>
      <c r="M43" s="88">
        <v>1</v>
      </c>
      <c r="N43" s="693">
        <v>29654.66</v>
      </c>
      <c r="O43" s="494" t="s">
        <v>2430</v>
      </c>
      <c r="P43" s="502">
        <v>28</v>
      </c>
    </row>
    <row r="44" spans="1:16" s="19" customFormat="1" ht="25.5">
      <c r="A44" s="580"/>
      <c r="B44" s="492"/>
      <c r="C44" s="492"/>
      <c r="D44" s="492"/>
      <c r="E44" s="495"/>
      <c r="F44" s="495"/>
      <c r="G44" s="495"/>
      <c r="H44" s="495"/>
      <c r="I44" s="495"/>
      <c r="J44" s="495"/>
      <c r="K44" s="503"/>
      <c r="L44" s="88" t="s">
        <v>26</v>
      </c>
      <c r="M44" s="88">
        <v>1</v>
      </c>
      <c r="N44" s="695"/>
      <c r="O44" s="495"/>
      <c r="P44" s="503"/>
    </row>
    <row r="45" spans="1:16" s="19" customFormat="1" ht="12.75">
      <c r="A45" s="577"/>
      <c r="B45" s="493"/>
      <c r="C45" s="493"/>
      <c r="D45" s="493"/>
      <c r="E45" s="496"/>
      <c r="F45" s="496"/>
      <c r="G45" s="496"/>
      <c r="H45" s="496"/>
      <c r="I45" s="496"/>
      <c r="J45" s="496"/>
      <c r="K45" s="504"/>
      <c r="L45" s="88" t="s">
        <v>63</v>
      </c>
      <c r="M45" s="88">
        <v>2</v>
      </c>
      <c r="N45" s="694"/>
      <c r="O45" s="496"/>
      <c r="P45" s="504"/>
    </row>
    <row r="46" spans="1:16" s="3" customFormat="1" ht="12.75">
      <c r="A46" s="39"/>
      <c r="B46" s="186"/>
      <c r="C46" s="186"/>
      <c r="D46" s="186"/>
      <c r="E46" s="129"/>
      <c r="F46" s="83"/>
      <c r="G46" s="185"/>
      <c r="H46" s="83"/>
      <c r="I46" s="83"/>
      <c r="J46" s="322"/>
      <c r="K46" s="83"/>
      <c r="L46" s="129"/>
      <c r="M46" s="323"/>
      <c r="N46" s="324"/>
      <c r="O46" s="111"/>
      <c r="P46" s="325"/>
    </row>
    <row r="47" spans="1:16">
      <c r="F47" s="346"/>
      <c r="G47" s="347" t="s">
        <v>3674</v>
      </c>
      <c r="H47" s="346"/>
      <c r="I47" s="346"/>
      <c r="J47" s="349" t="s">
        <v>3674</v>
      </c>
    </row>
    <row r="48" spans="1:16">
      <c r="F48" s="334" t="s">
        <v>169</v>
      </c>
      <c r="G48" s="350">
        <f>SUM(N6:N15)</f>
        <v>437815.15</v>
      </c>
      <c r="H48" s="346"/>
      <c r="I48" s="351" t="s">
        <v>171</v>
      </c>
      <c r="J48" s="352">
        <v>10</v>
      </c>
    </row>
    <row r="49" spans="1:17" ht="30">
      <c r="F49" s="334" t="s">
        <v>170</v>
      </c>
      <c r="G49" s="350">
        <f>SUM(N16:N45)</f>
        <v>673930.96</v>
      </c>
      <c r="H49" s="346"/>
      <c r="I49" s="351" t="s">
        <v>173</v>
      </c>
      <c r="J49" s="352">
        <v>15</v>
      </c>
    </row>
    <row r="50" spans="1:17">
      <c r="F50" s="334" t="s">
        <v>172</v>
      </c>
      <c r="G50" s="326">
        <f>G48+G49</f>
        <v>1111746.1099999999</v>
      </c>
      <c r="H50" s="346"/>
      <c r="I50" s="352" t="s">
        <v>174</v>
      </c>
      <c r="J50" s="352">
        <f>J48+J49</f>
        <v>25</v>
      </c>
    </row>
    <row r="51" spans="1:17" s="19" customFormat="1">
      <c r="A51" s="185"/>
      <c r="B51" s="186"/>
      <c r="C51" s="186"/>
      <c r="D51" s="186"/>
      <c r="E51" s="129"/>
      <c r="F51" s="357"/>
      <c r="G51" s="357"/>
      <c r="H51" s="357"/>
      <c r="I51" s="357"/>
      <c r="J51" s="357"/>
      <c r="K51" s="358"/>
      <c r="L51" s="129"/>
      <c r="M51" s="111"/>
    </row>
    <row r="52" spans="1:17">
      <c r="B52" s="156"/>
      <c r="C52" s="156"/>
      <c r="D52" s="156"/>
      <c r="F52" s="346"/>
      <c r="G52" s="346"/>
      <c r="H52" s="346"/>
      <c r="I52" s="346"/>
      <c r="J52" s="346"/>
      <c r="K52" s="346"/>
      <c r="L52" s="346"/>
    </row>
    <row r="55" spans="1:17" ht="15.75">
      <c r="A55" s="480" t="s">
        <v>175</v>
      </c>
      <c r="B55" s="481"/>
      <c r="C55" s="481"/>
      <c r="D55" s="481"/>
      <c r="E55" s="481"/>
      <c r="F55" s="481"/>
      <c r="G55" s="481"/>
      <c r="H55" s="481"/>
      <c r="I55" s="481"/>
      <c r="J55" s="481"/>
      <c r="K55" s="481"/>
      <c r="L55" s="481"/>
      <c r="M55" s="481"/>
    </row>
    <row r="56" spans="1:17" ht="15.75">
      <c r="A56" s="141"/>
      <c r="B56" s="142"/>
      <c r="C56" s="142"/>
      <c r="D56" s="142"/>
      <c r="E56" s="142"/>
      <c r="F56" s="142"/>
      <c r="G56" s="142"/>
      <c r="H56" s="142"/>
      <c r="I56" s="142"/>
      <c r="J56" s="142"/>
      <c r="K56" s="142"/>
      <c r="L56" s="142"/>
      <c r="M56" s="142"/>
    </row>
    <row r="57" spans="1:17" s="3" customFormat="1" ht="30" customHeight="1">
      <c r="A57" s="473" t="s">
        <v>1</v>
      </c>
      <c r="B57" s="470" t="s">
        <v>2</v>
      </c>
      <c r="C57" s="470" t="s">
        <v>3</v>
      </c>
      <c r="D57" s="473" t="s">
        <v>4</v>
      </c>
      <c r="E57" s="473" t="s">
        <v>5</v>
      </c>
      <c r="F57" s="473" t="s">
        <v>6</v>
      </c>
      <c r="G57" s="473" t="s">
        <v>7</v>
      </c>
      <c r="H57" s="473" t="s">
        <v>8</v>
      </c>
      <c r="I57" s="473" t="s">
        <v>9</v>
      </c>
      <c r="J57" s="475" t="s">
        <v>10</v>
      </c>
      <c r="K57" s="476"/>
      <c r="L57" s="477" t="s">
        <v>11</v>
      </c>
      <c r="M57" s="477"/>
      <c r="N57" s="470" t="s">
        <v>12</v>
      </c>
      <c r="O57" s="470" t="s">
        <v>13</v>
      </c>
      <c r="P57" s="470" t="s">
        <v>14</v>
      </c>
    </row>
    <row r="58" spans="1:17" s="3" customFormat="1" ht="35.25" customHeight="1">
      <c r="A58" s="474"/>
      <c r="B58" s="471"/>
      <c r="C58" s="471"/>
      <c r="D58" s="474"/>
      <c r="E58" s="474"/>
      <c r="F58" s="474"/>
      <c r="G58" s="474"/>
      <c r="H58" s="474"/>
      <c r="I58" s="474"/>
      <c r="J58" s="136">
        <v>2016</v>
      </c>
      <c r="K58" s="136">
        <v>2017</v>
      </c>
      <c r="L58" s="133" t="s">
        <v>15</v>
      </c>
      <c r="M58" s="133" t="s">
        <v>16</v>
      </c>
      <c r="N58" s="471"/>
      <c r="O58" s="471"/>
      <c r="P58" s="471"/>
    </row>
    <row r="59" spans="1:17" s="19" customFormat="1" ht="51" customHeight="1">
      <c r="A59" s="502">
        <v>1</v>
      </c>
      <c r="B59" s="491">
        <v>6</v>
      </c>
      <c r="C59" s="491">
        <v>5</v>
      </c>
      <c r="D59" s="491" t="s">
        <v>265</v>
      </c>
      <c r="E59" s="696" t="s">
        <v>2443</v>
      </c>
      <c r="F59" s="698" t="s">
        <v>2444</v>
      </c>
      <c r="G59" s="494" t="s">
        <v>2445</v>
      </c>
      <c r="H59" s="494" t="s">
        <v>674</v>
      </c>
      <c r="I59" s="494" t="s">
        <v>2446</v>
      </c>
      <c r="J59" s="494" t="s">
        <v>2447</v>
      </c>
      <c r="K59" s="502" t="s">
        <v>204</v>
      </c>
      <c r="L59" s="88" t="s">
        <v>119</v>
      </c>
      <c r="M59" s="183">
        <v>2</v>
      </c>
      <c r="N59" s="693">
        <v>19598.18</v>
      </c>
      <c r="O59" s="494" t="s">
        <v>2448</v>
      </c>
      <c r="P59" s="502">
        <v>28</v>
      </c>
    </row>
    <row r="60" spans="1:17" s="19" customFormat="1" ht="51">
      <c r="A60" s="504"/>
      <c r="B60" s="493"/>
      <c r="C60" s="493"/>
      <c r="D60" s="493"/>
      <c r="E60" s="697"/>
      <c r="F60" s="699"/>
      <c r="G60" s="496"/>
      <c r="H60" s="496"/>
      <c r="I60" s="496"/>
      <c r="J60" s="496"/>
      <c r="K60" s="504"/>
      <c r="L60" s="88" t="s">
        <v>582</v>
      </c>
      <c r="M60" s="183">
        <v>1</v>
      </c>
      <c r="N60" s="694"/>
      <c r="O60" s="496"/>
      <c r="P60" s="504"/>
    </row>
    <row r="61" spans="1:17" s="19" customFormat="1" ht="51">
      <c r="A61" s="143">
        <v>2</v>
      </c>
      <c r="B61" s="118">
        <v>13</v>
      </c>
      <c r="C61" s="119">
        <v>5</v>
      </c>
      <c r="D61" s="119" t="s">
        <v>58</v>
      </c>
      <c r="E61" s="59" t="s">
        <v>2449</v>
      </c>
      <c r="F61" s="15" t="s">
        <v>2450</v>
      </c>
      <c r="G61" s="137" t="s">
        <v>2451</v>
      </c>
      <c r="H61" s="137" t="s">
        <v>2434</v>
      </c>
      <c r="I61" s="137" t="s">
        <v>2452</v>
      </c>
      <c r="J61" s="137" t="s">
        <v>2453</v>
      </c>
      <c r="K61" s="143" t="s">
        <v>204</v>
      </c>
      <c r="L61" s="88" t="s">
        <v>2454</v>
      </c>
      <c r="M61" s="187">
        <v>1</v>
      </c>
      <c r="N61" s="86">
        <v>27997.49</v>
      </c>
      <c r="O61" s="59" t="s">
        <v>2455</v>
      </c>
      <c r="P61" s="143">
        <v>28</v>
      </c>
    </row>
    <row r="62" spans="1:17" s="19" customFormat="1" ht="38.25">
      <c r="A62" s="132">
        <v>3</v>
      </c>
      <c r="B62" s="118">
        <v>13</v>
      </c>
      <c r="C62" s="119">
        <v>5</v>
      </c>
      <c r="D62" s="119" t="s">
        <v>58</v>
      </c>
      <c r="E62" s="59" t="s">
        <v>2456</v>
      </c>
      <c r="F62" s="137" t="s">
        <v>2457</v>
      </c>
      <c r="G62" s="137" t="s">
        <v>2458</v>
      </c>
      <c r="H62" s="137" t="s">
        <v>603</v>
      </c>
      <c r="I62" s="137" t="s">
        <v>2459</v>
      </c>
      <c r="J62" s="137" t="s">
        <v>2447</v>
      </c>
      <c r="K62" s="143" t="s">
        <v>204</v>
      </c>
      <c r="L62" s="88" t="s">
        <v>567</v>
      </c>
      <c r="M62" s="187">
        <v>3000</v>
      </c>
      <c r="N62" s="86">
        <v>52259.49</v>
      </c>
      <c r="O62" s="59" t="s">
        <v>2460</v>
      </c>
      <c r="P62" s="143">
        <v>28</v>
      </c>
      <c r="Q62" s="188"/>
    </row>
    <row r="63" spans="1:17" s="19" customFormat="1" ht="63.75">
      <c r="A63" s="143">
        <v>4</v>
      </c>
      <c r="B63" s="118">
        <v>4</v>
      </c>
      <c r="C63" s="118">
        <v>1</v>
      </c>
      <c r="D63" s="118" t="s">
        <v>50</v>
      </c>
      <c r="E63" s="59" t="s">
        <v>2362</v>
      </c>
      <c r="F63" s="135" t="s">
        <v>2461</v>
      </c>
      <c r="G63" s="135" t="s">
        <v>2462</v>
      </c>
      <c r="H63" s="135" t="s">
        <v>456</v>
      </c>
      <c r="I63" s="135" t="s">
        <v>2463</v>
      </c>
      <c r="J63" s="135" t="s">
        <v>2442</v>
      </c>
      <c r="K63" s="143" t="s">
        <v>204</v>
      </c>
      <c r="L63" s="88" t="s">
        <v>582</v>
      </c>
      <c r="M63" s="117">
        <v>1</v>
      </c>
      <c r="N63" s="189">
        <v>148486</v>
      </c>
      <c r="O63" s="59" t="s">
        <v>2464</v>
      </c>
      <c r="P63" s="143">
        <v>28</v>
      </c>
    </row>
    <row r="64" spans="1:17" s="19" customFormat="1" ht="25.5">
      <c r="A64" s="502">
        <v>5</v>
      </c>
      <c r="B64" s="491">
        <v>11</v>
      </c>
      <c r="C64" s="491">
        <v>1</v>
      </c>
      <c r="D64" s="491" t="s">
        <v>58</v>
      </c>
      <c r="E64" s="494" t="s">
        <v>2465</v>
      </c>
      <c r="F64" s="494" t="s">
        <v>2466</v>
      </c>
      <c r="G64" s="494" t="s">
        <v>2467</v>
      </c>
      <c r="H64" s="494" t="s">
        <v>2468</v>
      </c>
      <c r="I64" s="494" t="s">
        <v>2469</v>
      </c>
      <c r="J64" s="494" t="s">
        <v>2470</v>
      </c>
      <c r="K64" s="502" t="s">
        <v>204</v>
      </c>
      <c r="L64" s="88" t="s">
        <v>26</v>
      </c>
      <c r="M64" s="184">
        <v>1</v>
      </c>
      <c r="N64" s="693">
        <v>46099.5</v>
      </c>
      <c r="O64" s="494" t="s">
        <v>2471</v>
      </c>
      <c r="P64" s="502">
        <v>27.5</v>
      </c>
    </row>
    <row r="65" spans="1:16" s="19" customFormat="1" ht="38.25">
      <c r="A65" s="504"/>
      <c r="B65" s="493"/>
      <c r="C65" s="493"/>
      <c r="D65" s="493"/>
      <c r="E65" s="496"/>
      <c r="F65" s="496"/>
      <c r="G65" s="496"/>
      <c r="H65" s="496"/>
      <c r="I65" s="496"/>
      <c r="J65" s="496"/>
      <c r="K65" s="504"/>
      <c r="L65" s="88" t="s">
        <v>567</v>
      </c>
      <c r="M65" s="184">
        <v>150</v>
      </c>
      <c r="N65" s="694"/>
      <c r="O65" s="496"/>
      <c r="P65" s="504"/>
    </row>
    <row r="66" spans="1:16" s="19" customFormat="1" ht="25.5">
      <c r="A66" s="502">
        <v>6</v>
      </c>
      <c r="B66" s="491">
        <v>13</v>
      </c>
      <c r="C66" s="491">
        <v>5</v>
      </c>
      <c r="D66" s="491" t="s">
        <v>58</v>
      </c>
      <c r="E66" s="494" t="s">
        <v>2472</v>
      </c>
      <c r="F66" s="494" t="s">
        <v>2473</v>
      </c>
      <c r="G66" s="494" t="s">
        <v>2474</v>
      </c>
      <c r="H66" s="494" t="s">
        <v>2475</v>
      </c>
      <c r="I66" s="494" t="s">
        <v>2476</v>
      </c>
      <c r="J66" s="494" t="s">
        <v>2477</v>
      </c>
      <c r="K66" s="502" t="s">
        <v>204</v>
      </c>
      <c r="L66" s="147" t="s">
        <v>119</v>
      </c>
      <c r="M66" s="190">
        <v>3</v>
      </c>
      <c r="N66" s="693">
        <v>16568.5</v>
      </c>
      <c r="O66" s="494" t="s">
        <v>2478</v>
      </c>
      <c r="P66" s="502">
        <v>27</v>
      </c>
    </row>
    <row r="67" spans="1:16" s="19" customFormat="1" ht="25.5">
      <c r="A67" s="503"/>
      <c r="B67" s="492"/>
      <c r="C67" s="492"/>
      <c r="D67" s="492"/>
      <c r="E67" s="495"/>
      <c r="F67" s="495"/>
      <c r="G67" s="495"/>
      <c r="H67" s="495"/>
      <c r="I67" s="495"/>
      <c r="J67" s="495"/>
      <c r="K67" s="503"/>
      <c r="L67" s="147" t="s">
        <v>26</v>
      </c>
      <c r="M67" s="190">
        <v>1</v>
      </c>
      <c r="N67" s="695"/>
      <c r="O67" s="495"/>
      <c r="P67" s="503"/>
    </row>
    <row r="68" spans="1:16" s="19" customFormat="1" ht="51">
      <c r="A68" s="503"/>
      <c r="B68" s="492"/>
      <c r="C68" s="492"/>
      <c r="D68" s="492"/>
      <c r="E68" s="495"/>
      <c r="F68" s="495"/>
      <c r="G68" s="495"/>
      <c r="H68" s="495"/>
      <c r="I68" s="495"/>
      <c r="J68" s="495"/>
      <c r="K68" s="503"/>
      <c r="L68" s="88" t="s">
        <v>582</v>
      </c>
      <c r="M68" s="190">
        <v>1</v>
      </c>
      <c r="N68" s="695"/>
      <c r="O68" s="495"/>
      <c r="P68" s="503"/>
    </row>
    <row r="69" spans="1:16" s="19" customFormat="1" ht="38.25">
      <c r="A69" s="504"/>
      <c r="B69" s="493"/>
      <c r="C69" s="493"/>
      <c r="D69" s="493"/>
      <c r="E69" s="496"/>
      <c r="F69" s="496"/>
      <c r="G69" s="496"/>
      <c r="H69" s="496"/>
      <c r="I69" s="496"/>
      <c r="J69" s="496"/>
      <c r="K69" s="504"/>
      <c r="L69" s="147" t="s">
        <v>567</v>
      </c>
      <c r="M69" s="190">
        <v>500</v>
      </c>
      <c r="N69" s="694"/>
      <c r="O69" s="496"/>
      <c r="P69" s="504"/>
    </row>
    <row r="70" spans="1:16" s="19" customFormat="1" ht="12.75">
      <c r="A70" s="502">
        <v>7</v>
      </c>
      <c r="B70" s="491">
        <v>6</v>
      </c>
      <c r="C70" s="491">
        <v>1</v>
      </c>
      <c r="D70" s="491" t="s">
        <v>50</v>
      </c>
      <c r="E70" s="494" t="s">
        <v>2479</v>
      </c>
      <c r="F70" s="494" t="s">
        <v>2480</v>
      </c>
      <c r="G70" s="494" t="s">
        <v>2481</v>
      </c>
      <c r="H70" s="494" t="s">
        <v>2482</v>
      </c>
      <c r="I70" s="494" t="s">
        <v>2483</v>
      </c>
      <c r="J70" s="494" t="s">
        <v>2442</v>
      </c>
      <c r="K70" s="502" t="s">
        <v>204</v>
      </c>
      <c r="L70" s="147" t="s">
        <v>2484</v>
      </c>
      <c r="M70" s="190">
        <v>1</v>
      </c>
      <c r="N70" s="693">
        <v>57250.2</v>
      </c>
      <c r="O70" s="494" t="s">
        <v>2485</v>
      </c>
      <c r="P70" s="502">
        <v>27</v>
      </c>
    </row>
    <row r="71" spans="1:16" s="19" customFormat="1" ht="25.5">
      <c r="A71" s="504"/>
      <c r="B71" s="493"/>
      <c r="C71" s="493"/>
      <c r="D71" s="493"/>
      <c r="E71" s="496"/>
      <c r="F71" s="496"/>
      <c r="G71" s="496"/>
      <c r="H71" s="496"/>
      <c r="I71" s="496"/>
      <c r="J71" s="496"/>
      <c r="K71" s="504"/>
      <c r="L71" s="147" t="s">
        <v>119</v>
      </c>
      <c r="M71" s="190">
        <v>1</v>
      </c>
      <c r="N71" s="694"/>
      <c r="O71" s="496"/>
      <c r="P71" s="504"/>
    </row>
    <row r="72" spans="1:16" s="19" customFormat="1" ht="76.5">
      <c r="A72" s="143">
        <v>8</v>
      </c>
      <c r="B72" s="118">
        <v>13</v>
      </c>
      <c r="C72" s="119">
        <v>5</v>
      </c>
      <c r="D72" s="119" t="s">
        <v>58</v>
      </c>
      <c r="E72" s="59" t="s">
        <v>2486</v>
      </c>
      <c r="F72" s="137" t="s">
        <v>2487</v>
      </c>
      <c r="G72" s="137" t="s">
        <v>2488</v>
      </c>
      <c r="H72" s="137" t="s">
        <v>2489</v>
      </c>
      <c r="I72" s="137" t="s">
        <v>2490</v>
      </c>
      <c r="J72" s="137" t="s">
        <v>2491</v>
      </c>
      <c r="K72" s="143" t="s">
        <v>204</v>
      </c>
      <c r="L72" s="147" t="s">
        <v>2454</v>
      </c>
      <c r="M72" s="190">
        <v>1</v>
      </c>
      <c r="N72" s="86">
        <v>153185.43</v>
      </c>
      <c r="O72" s="59" t="s">
        <v>2492</v>
      </c>
      <c r="P72" s="143">
        <v>27</v>
      </c>
    </row>
    <row r="73" spans="1:16" s="19" customFormat="1" ht="38.25">
      <c r="A73" s="132">
        <v>9</v>
      </c>
      <c r="B73" s="118">
        <v>12</v>
      </c>
      <c r="C73" s="119">
        <v>1</v>
      </c>
      <c r="D73" s="119" t="s">
        <v>58</v>
      </c>
      <c r="E73" s="59" t="s">
        <v>2456</v>
      </c>
      <c r="F73" s="137" t="s">
        <v>2493</v>
      </c>
      <c r="G73" s="137" t="s">
        <v>2494</v>
      </c>
      <c r="H73" s="137" t="s">
        <v>2495</v>
      </c>
      <c r="I73" s="137" t="s">
        <v>2496</v>
      </c>
      <c r="J73" s="137" t="s">
        <v>2497</v>
      </c>
      <c r="K73" s="143" t="s">
        <v>204</v>
      </c>
      <c r="L73" s="147" t="s">
        <v>2454</v>
      </c>
      <c r="M73" s="190">
        <v>1</v>
      </c>
      <c r="N73" s="86">
        <v>3000</v>
      </c>
      <c r="O73" s="59" t="s">
        <v>2498</v>
      </c>
      <c r="P73" s="143">
        <v>25</v>
      </c>
    </row>
    <row r="74" spans="1:16" s="19" customFormat="1" ht="38.25">
      <c r="A74" s="143">
        <v>10</v>
      </c>
      <c r="B74" s="118">
        <v>13</v>
      </c>
      <c r="C74" s="119">
        <v>5</v>
      </c>
      <c r="D74" s="119" t="s">
        <v>58</v>
      </c>
      <c r="E74" s="59" t="s">
        <v>2378</v>
      </c>
      <c r="F74" s="137" t="s">
        <v>2499</v>
      </c>
      <c r="G74" s="137" t="s">
        <v>2500</v>
      </c>
      <c r="H74" s="137" t="s">
        <v>2434</v>
      </c>
      <c r="I74" s="137" t="s">
        <v>2501</v>
      </c>
      <c r="J74" s="137" t="s">
        <v>2453</v>
      </c>
      <c r="K74" s="143" t="s">
        <v>204</v>
      </c>
      <c r="L74" s="147" t="s">
        <v>2454</v>
      </c>
      <c r="M74" s="190">
        <v>1</v>
      </c>
      <c r="N74" s="86">
        <v>44900.99</v>
      </c>
      <c r="O74" s="59" t="s">
        <v>2384</v>
      </c>
      <c r="P74" s="143">
        <v>25</v>
      </c>
    </row>
    <row r="75" spans="1:16" s="19" customFormat="1" ht="38.25">
      <c r="A75" s="132">
        <v>11</v>
      </c>
      <c r="B75" s="118">
        <v>13</v>
      </c>
      <c r="C75" s="119">
        <v>1</v>
      </c>
      <c r="D75" s="119" t="s">
        <v>58</v>
      </c>
      <c r="E75" s="59" t="s">
        <v>2502</v>
      </c>
      <c r="F75" s="137" t="s">
        <v>2503</v>
      </c>
      <c r="G75" s="137" t="s">
        <v>2504</v>
      </c>
      <c r="H75" s="137" t="s">
        <v>603</v>
      </c>
      <c r="I75" s="137" t="s">
        <v>2505</v>
      </c>
      <c r="J75" s="137" t="s">
        <v>2506</v>
      </c>
      <c r="K75" s="143" t="s">
        <v>204</v>
      </c>
      <c r="L75" s="147" t="s">
        <v>567</v>
      </c>
      <c r="M75" s="190">
        <v>2000</v>
      </c>
      <c r="N75" s="86">
        <v>28640</v>
      </c>
      <c r="O75" s="59" t="s">
        <v>2507</v>
      </c>
      <c r="P75" s="143">
        <v>25</v>
      </c>
    </row>
    <row r="76" spans="1:16" s="19" customFormat="1" ht="63.75">
      <c r="A76" s="143">
        <v>12</v>
      </c>
      <c r="B76" s="118">
        <v>13</v>
      </c>
      <c r="C76" s="119">
        <v>5</v>
      </c>
      <c r="D76" s="119" t="s">
        <v>58</v>
      </c>
      <c r="E76" s="59" t="s">
        <v>2409</v>
      </c>
      <c r="F76" s="137" t="s">
        <v>2508</v>
      </c>
      <c r="G76" s="137" t="s">
        <v>2509</v>
      </c>
      <c r="H76" s="137" t="s">
        <v>433</v>
      </c>
      <c r="I76" s="137" t="s">
        <v>2510</v>
      </c>
      <c r="J76" s="137" t="s">
        <v>2511</v>
      </c>
      <c r="K76" s="143" t="s">
        <v>204</v>
      </c>
      <c r="L76" s="146" t="s">
        <v>26</v>
      </c>
      <c r="M76" s="191">
        <v>1</v>
      </c>
      <c r="N76" s="86">
        <v>40928</v>
      </c>
      <c r="O76" s="59" t="s">
        <v>2415</v>
      </c>
      <c r="P76" s="143">
        <v>24</v>
      </c>
    </row>
    <row r="77" spans="1:16" s="19" customFormat="1" ht="51">
      <c r="A77" s="132">
        <v>13</v>
      </c>
      <c r="B77" s="118">
        <v>12</v>
      </c>
      <c r="C77" s="119">
        <v>4</v>
      </c>
      <c r="D77" s="119" t="s">
        <v>192</v>
      </c>
      <c r="E77" s="59" t="s">
        <v>2409</v>
      </c>
      <c r="F77" s="137" t="s">
        <v>2512</v>
      </c>
      <c r="G77" s="137" t="s">
        <v>2513</v>
      </c>
      <c r="H77" s="137" t="s">
        <v>456</v>
      </c>
      <c r="I77" s="137" t="s">
        <v>2514</v>
      </c>
      <c r="J77" s="137" t="s">
        <v>2353</v>
      </c>
      <c r="K77" s="143" t="s">
        <v>204</v>
      </c>
      <c r="L77" s="88" t="s">
        <v>582</v>
      </c>
      <c r="M77" s="191">
        <v>1</v>
      </c>
      <c r="N77" s="86">
        <v>132000</v>
      </c>
      <c r="O77" s="59" t="s">
        <v>2415</v>
      </c>
      <c r="P77" s="143">
        <v>24</v>
      </c>
    </row>
    <row r="78" spans="1:16" s="19" customFormat="1" ht="63.75">
      <c r="A78" s="143">
        <v>14</v>
      </c>
      <c r="B78" s="118">
        <v>11</v>
      </c>
      <c r="C78" s="119">
        <v>5</v>
      </c>
      <c r="D78" s="119" t="s">
        <v>58</v>
      </c>
      <c r="E78" s="59" t="s">
        <v>2515</v>
      </c>
      <c r="F78" s="137" t="s">
        <v>2516</v>
      </c>
      <c r="G78" s="137" t="s">
        <v>2517</v>
      </c>
      <c r="H78" s="137" t="s">
        <v>456</v>
      </c>
      <c r="I78" s="137" t="s">
        <v>2518</v>
      </c>
      <c r="J78" s="137" t="s">
        <v>2519</v>
      </c>
      <c r="K78" s="143" t="s">
        <v>204</v>
      </c>
      <c r="L78" s="88" t="s">
        <v>582</v>
      </c>
      <c r="M78" s="191">
        <v>1</v>
      </c>
      <c r="N78" s="86">
        <v>95372.53</v>
      </c>
      <c r="O78" s="59" t="s">
        <v>2520</v>
      </c>
      <c r="P78" s="143">
        <v>23.5</v>
      </c>
    </row>
    <row r="79" spans="1:16" s="19" customFormat="1" ht="38.25">
      <c r="A79" s="132">
        <v>15</v>
      </c>
      <c r="B79" s="118">
        <v>11</v>
      </c>
      <c r="C79" s="119">
        <v>5</v>
      </c>
      <c r="D79" s="119" t="s">
        <v>58</v>
      </c>
      <c r="E79" s="59" t="s">
        <v>2521</v>
      </c>
      <c r="F79" s="137" t="s">
        <v>2522</v>
      </c>
      <c r="G79" s="137" t="s">
        <v>2523</v>
      </c>
      <c r="H79" s="137" t="s">
        <v>414</v>
      </c>
      <c r="I79" s="137" t="s">
        <v>2524</v>
      </c>
      <c r="J79" s="137" t="s">
        <v>2525</v>
      </c>
      <c r="K79" s="143" t="s">
        <v>204</v>
      </c>
      <c r="L79" s="146" t="s">
        <v>119</v>
      </c>
      <c r="M79" s="191">
        <v>7</v>
      </c>
      <c r="N79" s="86">
        <v>12320.64</v>
      </c>
      <c r="O79" s="59" t="s">
        <v>2526</v>
      </c>
      <c r="P79" s="143">
        <v>23.5</v>
      </c>
    </row>
    <row r="80" spans="1:16" s="19" customFormat="1" ht="63.75">
      <c r="A80" s="143">
        <v>16</v>
      </c>
      <c r="B80" s="118">
        <v>13</v>
      </c>
      <c r="C80" s="119">
        <v>5</v>
      </c>
      <c r="D80" s="119" t="s">
        <v>192</v>
      </c>
      <c r="E80" s="59" t="s">
        <v>2456</v>
      </c>
      <c r="F80" s="137" t="s">
        <v>2527</v>
      </c>
      <c r="G80" s="137" t="s">
        <v>2528</v>
      </c>
      <c r="H80" s="137" t="s">
        <v>433</v>
      </c>
      <c r="I80" s="137" t="s">
        <v>2529</v>
      </c>
      <c r="J80" s="137" t="s">
        <v>2530</v>
      </c>
      <c r="K80" s="143" t="s">
        <v>204</v>
      </c>
      <c r="L80" s="146" t="s">
        <v>26</v>
      </c>
      <c r="M80" s="191">
        <v>1</v>
      </c>
      <c r="N80" s="86">
        <v>11999.67</v>
      </c>
      <c r="O80" s="59" t="s">
        <v>2531</v>
      </c>
      <c r="P80" s="143">
        <v>23</v>
      </c>
    </row>
    <row r="81" spans="1:16" s="19" customFormat="1" ht="25.5">
      <c r="A81" s="502">
        <v>17</v>
      </c>
      <c r="B81" s="491">
        <v>11</v>
      </c>
      <c r="C81" s="491">
        <v>5</v>
      </c>
      <c r="D81" s="491" t="s">
        <v>58</v>
      </c>
      <c r="E81" s="494" t="s">
        <v>2532</v>
      </c>
      <c r="F81" s="494" t="s">
        <v>2533</v>
      </c>
      <c r="G81" s="494" t="s">
        <v>2534</v>
      </c>
      <c r="H81" s="494" t="s">
        <v>2535</v>
      </c>
      <c r="I81" s="494" t="s">
        <v>2536</v>
      </c>
      <c r="J81" s="494" t="s">
        <v>2537</v>
      </c>
      <c r="K81" s="502" t="s">
        <v>204</v>
      </c>
      <c r="L81" s="146" t="s">
        <v>26</v>
      </c>
      <c r="M81" s="192">
        <v>1</v>
      </c>
      <c r="N81" s="693">
        <v>19244.91</v>
      </c>
      <c r="O81" s="494" t="s">
        <v>2538</v>
      </c>
      <c r="P81" s="502">
        <v>23</v>
      </c>
    </row>
    <row r="82" spans="1:16" s="19" customFormat="1" ht="38.25">
      <c r="A82" s="504"/>
      <c r="B82" s="493"/>
      <c r="C82" s="493"/>
      <c r="D82" s="493"/>
      <c r="E82" s="496"/>
      <c r="F82" s="496"/>
      <c r="G82" s="496"/>
      <c r="H82" s="496"/>
      <c r="I82" s="496"/>
      <c r="J82" s="496"/>
      <c r="K82" s="504"/>
      <c r="L82" s="146" t="s">
        <v>37</v>
      </c>
      <c r="M82" s="192">
        <v>2</v>
      </c>
      <c r="N82" s="694"/>
      <c r="O82" s="496"/>
      <c r="P82" s="504"/>
    </row>
    <row r="83" spans="1:16" s="19" customFormat="1" ht="51">
      <c r="A83" s="143">
        <v>18</v>
      </c>
      <c r="B83" s="118">
        <v>13</v>
      </c>
      <c r="C83" s="119">
        <v>5</v>
      </c>
      <c r="D83" s="119" t="s">
        <v>58</v>
      </c>
      <c r="E83" s="59" t="s">
        <v>2539</v>
      </c>
      <c r="F83" s="137" t="s">
        <v>2540</v>
      </c>
      <c r="G83" s="137" t="s">
        <v>2541</v>
      </c>
      <c r="H83" s="137" t="s">
        <v>2434</v>
      </c>
      <c r="I83" s="137" t="s">
        <v>2542</v>
      </c>
      <c r="J83" s="137" t="s">
        <v>2543</v>
      </c>
      <c r="K83" s="143" t="s">
        <v>204</v>
      </c>
      <c r="L83" s="147" t="s">
        <v>2454</v>
      </c>
      <c r="M83" s="191">
        <v>1</v>
      </c>
      <c r="N83" s="86">
        <v>32041.5</v>
      </c>
      <c r="O83" s="59" t="s">
        <v>2544</v>
      </c>
      <c r="P83" s="143">
        <v>23</v>
      </c>
    </row>
    <row r="84" spans="1:16" s="19" customFormat="1" ht="51">
      <c r="A84" s="132">
        <v>19</v>
      </c>
      <c r="B84" s="118">
        <v>13</v>
      </c>
      <c r="C84" s="119">
        <v>5</v>
      </c>
      <c r="D84" s="119" t="s">
        <v>58</v>
      </c>
      <c r="E84" s="59" t="s">
        <v>2456</v>
      </c>
      <c r="F84" s="137" t="s">
        <v>2545</v>
      </c>
      <c r="G84" s="137" t="s">
        <v>2546</v>
      </c>
      <c r="H84" s="137" t="s">
        <v>2434</v>
      </c>
      <c r="I84" s="137" t="s">
        <v>2547</v>
      </c>
      <c r="J84" s="137" t="s">
        <v>2406</v>
      </c>
      <c r="K84" s="143" t="s">
        <v>204</v>
      </c>
      <c r="L84" s="147" t="s">
        <v>2454</v>
      </c>
      <c r="M84" s="191">
        <v>1</v>
      </c>
      <c r="N84" s="86">
        <v>11599.89</v>
      </c>
      <c r="O84" s="59" t="s">
        <v>2498</v>
      </c>
      <c r="P84" s="143">
        <v>23</v>
      </c>
    </row>
    <row r="85" spans="1:16" s="19" customFormat="1" ht="38.25">
      <c r="A85" s="143">
        <v>20</v>
      </c>
      <c r="B85" s="118">
        <v>13</v>
      </c>
      <c r="C85" s="119">
        <v>5</v>
      </c>
      <c r="D85" s="119" t="s">
        <v>58</v>
      </c>
      <c r="E85" s="59" t="s">
        <v>2548</v>
      </c>
      <c r="F85" s="137" t="s">
        <v>2549</v>
      </c>
      <c r="G85" s="137" t="s">
        <v>2550</v>
      </c>
      <c r="H85" s="137" t="s">
        <v>2434</v>
      </c>
      <c r="I85" s="137" t="s">
        <v>2551</v>
      </c>
      <c r="J85" s="137" t="s">
        <v>2552</v>
      </c>
      <c r="K85" s="143" t="s">
        <v>204</v>
      </c>
      <c r="L85" s="147" t="s">
        <v>2454</v>
      </c>
      <c r="M85" s="191">
        <v>1</v>
      </c>
      <c r="N85" s="86">
        <v>45448.99</v>
      </c>
      <c r="O85" s="59" t="s">
        <v>2553</v>
      </c>
      <c r="P85" s="143">
        <v>23</v>
      </c>
    </row>
    <row r="86" spans="1:16" s="19" customFormat="1" ht="38.25">
      <c r="A86" s="132">
        <v>21</v>
      </c>
      <c r="B86" s="118">
        <v>11</v>
      </c>
      <c r="C86" s="119">
        <v>5</v>
      </c>
      <c r="D86" s="119" t="s">
        <v>58</v>
      </c>
      <c r="E86" s="59" t="s">
        <v>2554</v>
      </c>
      <c r="F86" s="137" t="s">
        <v>2555</v>
      </c>
      <c r="G86" s="137" t="s">
        <v>2556</v>
      </c>
      <c r="H86" s="137" t="s">
        <v>572</v>
      </c>
      <c r="I86" s="137" t="s">
        <v>2557</v>
      </c>
      <c r="J86" s="137" t="s">
        <v>2353</v>
      </c>
      <c r="K86" s="143" t="s">
        <v>204</v>
      </c>
      <c r="L86" s="146" t="s">
        <v>119</v>
      </c>
      <c r="M86" s="191">
        <v>3</v>
      </c>
      <c r="N86" s="86">
        <v>7713</v>
      </c>
      <c r="O86" s="59" t="s">
        <v>2558</v>
      </c>
      <c r="P86" s="143">
        <v>22.5</v>
      </c>
    </row>
    <row r="87" spans="1:16" s="19" customFormat="1" ht="51">
      <c r="A87" s="143">
        <v>22</v>
      </c>
      <c r="B87" s="118">
        <v>13</v>
      </c>
      <c r="C87" s="119">
        <v>5</v>
      </c>
      <c r="D87" s="119" t="s">
        <v>58</v>
      </c>
      <c r="E87" s="59" t="s">
        <v>2539</v>
      </c>
      <c r="F87" s="137" t="s">
        <v>2559</v>
      </c>
      <c r="G87" s="137" t="s">
        <v>2560</v>
      </c>
      <c r="H87" s="137" t="s">
        <v>2434</v>
      </c>
      <c r="I87" s="137" t="s">
        <v>2561</v>
      </c>
      <c r="J87" s="137" t="s">
        <v>1989</v>
      </c>
      <c r="K87" s="143" t="s">
        <v>204</v>
      </c>
      <c r="L87" s="146" t="s">
        <v>2454</v>
      </c>
      <c r="M87" s="191">
        <v>1</v>
      </c>
      <c r="N87" s="86">
        <v>28905</v>
      </c>
      <c r="O87" s="59" t="s">
        <v>2544</v>
      </c>
      <c r="P87" s="143">
        <v>22</v>
      </c>
    </row>
    <row r="88" spans="1:16" s="19" customFormat="1" ht="51">
      <c r="A88" s="132">
        <v>23</v>
      </c>
      <c r="B88" s="118">
        <v>13</v>
      </c>
      <c r="C88" s="118">
        <v>5</v>
      </c>
      <c r="D88" s="118" t="s">
        <v>58</v>
      </c>
      <c r="E88" s="59" t="s">
        <v>2539</v>
      </c>
      <c r="F88" s="135" t="s">
        <v>2562</v>
      </c>
      <c r="G88" s="137" t="s">
        <v>2560</v>
      </c>
      <c r="H88" s="135" t="s">
        <v>2434</v>
      </c>
      <c r="I88" s="137" t="s">
        <v>2561</v>
      </c>
      <c r="J88" s="135" t="s">
        <v>2563</v>
      </c>
      <c r="K88" s="143" t="s">
        <v>204</v>
      </c>
      <c r="L88" s="146" t="s">
        <v>2454</v>
      </c>
      <c r="M88" s="193">
        <v>1</v>
      </c>
      <c r="N88" s="189">
        <v>27859.5</v>
      </c>
      <c r="O88" s="59" t="s">
        <v>2544</v>
      </c>
      <c r="P88" s="143">
        <v>22</v>
      </c>
    </row>
  </sheetData>
  <mergeCells count="211">
    <mergeCell ref="J16:J17"/>
    <mergeCell ref="K16:K17"/>
    <mergeCell ref="N16:N17"/>
    <mergeCell ref="O16:O17"/>
    <mergeCell ref="P16:P17"/>
    <mergeCell ref="O4:O5"/>
    <mergeCell ref="P4:P5"/>
    <mergeCell ref="A16:A17"/>
    <mergeCell ref="B16:B17"/>
    <mergeCell ref="C16:C17"/>
    <mergeCell ref="D16:D17"/>
    <mergeCell ref="E16:E17"/>
    <mergeCell ref="F16:F17"/>
    <mergeCell ref="G16:G17"/>
    <mergeCell ref="H16:H17"/>
    <mergeCell ref="G4:G5"/>
    <mergeCell ref="H4:H5"/>
    <mergeCell ref="I4:I5"/>
    <mergeCell ref="J4:K4"/>
    <mergeCell ref="L4:M4"/>
    <mergeCell ref="N4:N5"/>
    <mergeCell ref="A4:A5"/>
    <mergeCell ref="B4:B5"/>
    <mergeCell ref="C4:C5"/>
    <mergeCell ref="D4:D5"/>
    <mergeCell ref="E4:E5"/>
    <mergeCell ref="F4:F5"/>
    <mergeCell ref="I16:I17"/>
    <mergeCell ref="P23:P25"/>
    <mergeCell ref="O19:O22"/>
    <mergeCell ref="P19:P22"/>
    <mergeCell ref="A23:A25"/>
    <mergeCell ref="B23:B25"/>
    <mergeCell ref="C23:C25"/>
    <mergeCell ref="D23:D25"/>
    <mergeCell ref="E23:E25"/>
    <mergeCell ref="F23:F25"/>
    <mergeCell ref="G23:G25"/>
    <mergeCell ref="H23:H25"/>
    <mergeCell ref="G19:G22"/>
    <mergeCell ref="H19:H22"/>
    <mergeCell ref="I19:I22"/>
    <mergeCell ref="J19:J22"/>
    <mergeCell ref="K19:K22"/>
    <mergeCell ref="N19:N22"/>
    <mergeCell ref="A19:A22"/>
    <mergeCell ref="B19:B22"/>
    <mergeCell ref="C19:C22"/>
    <mergeCell ref="D19:D22"/>
    <mergeCell ref="E19:E22"/>
    <mergeCell ref="F19:F22"/>
    <mergeCell ref="C26:C27"/>
    <mergeCell ref="D26:D27"/>
    <mergeCell ref="E26:E27"/>
    <mergeCell ref="F26:F27"/>
    <mergeCell ref="I23:I25"/>
    <mergeCell ref="J23:J25"/>
    <mergeCell ref="K23:K25"/>
    <mergeCell ref="N23:N25"/>
    <mergeCell ref="O23:O25"/>
    <mergeCell ref="I28:I31"/>
    <mergeCell ref="J28:J31"/>
    <mergeCell ref="K28:K31"/>
    <mergeCell ref="N28:N31"/>
    <mergeCell ref="O28:O31"/>
    <mergeCell ref="P28:P31"/>
    <mergeCell ref="O26:O27"/>
    <mergeCell ref="P26:P27"/>
    <mergeCell ref="I26:I27"/>
    <mergeCell ref="J26:J27"/>
    <mergeCell ref="K26:K27"/>
    <mergeCell ref="N26:N27"/>
    <mergeCell ref="A28:A31"/>
    <mergeCell ref="B28:B31"/>
    <mergeCell ref="C28:C31"/>
    <mergeCell ref="D28:D31"/>
    <mergeCell ref="E28:E31"/>
    <mergeCell ref="F28:F31"/>
    <mergeCell ref="G28:G31"/>
    <mergeCell ref="H28:H31"/>
    <mergeCell ref="G26:G27"/>
    <mergeCell ref="H26:H27"/>
    <mergeCell ref="A26:A27"/>
    <mergeCell ref="B26:B27"/>
    <mergeCell ref="O35:O36"/>
    <mergeCell ref="P35:P36"/>
    <mergeCell ref="A39:A41"/>
    <mergeCell ref="B39:B41"/>
    <mergeCell ref="C39:C41"/>
    <mergeCell ref="D39:D41"/>
    <mergeCell ref="E39:E41"/>
    <mergeCell ref="F39:F41"/>
    <mergeCell ref="G39:G41"/>
    <mergeCell ref="H39:H41"/>
    <mergeCell ref="G35:G36"/>
    <mergeCell ref="H35:H36"/>
    <mergeCell ref="I35:I36"/>
    <mergeCell ref="J35:J36"/>
    <mergeCell ref="K35:K36"/>
    <mergeCell ref="N35:N36"/>
    <mergeCell ref="A35:A36"/>
    <mergeCell ref="B35:B36"/>
    <mergeCell ref="C35:C36"/>
    <mergeCell ref="D35:D36"/>
    <mergeCell ref="E35:E36"/>
    <mergeCell ref="F35:F36"/>
    <mergeCell ref="I39:I41"/>
    <mergeCell ref="J39:J41"/>
    <mergeCell ref="K39:K41"/>
    <mergeCell ref="N39:N41"/>
    <mergeCell ref="O39:O41"/>
    <mergeCell ref="P39:P41"/>
    <mergeCell ref="I57:I58"/>
    <mergeCell ref="J57:K57"/>
    <mergeCell ref="L57:M57"/>
    <mergeCell ref="N57:N58"/>
    <mergeCell ref="O57:O58"/>
    <mergeCell ref="O43:O45"/>
    <mergeCell ref="P43:P45"/>
    <mergeCell ref="A55:M55"/>
    <mergeCell ref="A57:A58"/>
    <mergeCell ref="B57:B58"/>
    <mergeCell ref="C57:C58"/>
    <mergeCell ref="D57:D58"/>
    <mergeCell ref="E57:E58"/>
    <mergeCell ref="F57:F58"/>
    <mergeCell ref="G57:G58"/>
    <mergeCell ref="G43:G45"/>
    <mergeCell ref="H43:H45"/>
    <mergeCell ref="I43:I45"/>
    <mergeCell ref="J43:J45"/>
    <mergeCell ref="K43:K45"/>
    <mergeCell ref="N43:N45"/>
    <mergeCell ref="A43:A45"/>
    <mergeCell ref="B43:B45"/>
    <mergeCell ref="C43:C45"/>
    <mergeCell ref="D43:D45"/>
    <mergeCell ref="E43:E45"/>
    <mergeCell ref="F43:F45"/>
    <mergeCell ref="P57:P58"/>
    <mergeCell ref="H57:H58"/>
    <mergeCell ref="D66:D69"/>
    <mergeCell ref="E66:E69"/>
    <mergeCell ref="F66:F69"/>
    <mergeCell ref="G66:G69"/>
    <mergeCell ref="F64:F65"/>
    <mergeCell ref="G64:G65"/>
    <mergeCell ref="F59:F60"/>
    <mergeCell ref="G59:G60"/>
    <mergeCell ref="H59:H60"/>
    <mergeCell ref="P59:P60"/>
    <mergeCell ref="A64:A65"/>
    <mergeCell ref="B64:B65"/>
    <mergeCell ref="C64:C65"/>
    <mergeCell ref="D64:D65"/>
    <mergeCell ref="E64:E65"/>
    <mergeCell ref="N64:N65"/>
    <mergeCell ref="O64:O65"/>
    <mergeCell ref="P64:P65"/>
    <mergeCell ref="H64:H65"/>
    <mergeCell ref="I64:I65"/>
    <mergeCell ref="J64:J65"/>
    <mergeCell ref="K64:K65"/>
    <mergeCell ref="A59:A60"/>
    <mergeCell ref="B59:B60"/>
    <mergeCell ref="C59:C60"/>
    <mergeCell ref="D59:D60"/>
    <mergeCell ref="E59:E60"/>
    <mergeCell ref="J59:J60"/>
    <mergeCell ref="K59:K60"/>
    <mergeCell ref="N59:N60"/>
    <mergeCell ref="O59:O60"/>
    <mergeCell ref="I59:I60"/>
    <mergeCell ref="P66:P69"/>
    <mergeCell ref="A70:A71"/>
    <mergeCell ref="B70:B71"/>
    <mergeCell ref="C70:C71"/>
    <mergeCell ref="D70:D71"/>
    <mergeCell ref="E70:E71"/>
    <mergeCell ref="F70:F71"/>
    <mergeCell ref="G70:G71"/>
    <mergeCell ref="H70:H71"/>
    <mergeCell ref="I70:I71"/>
    <mergeCell ref="H66:H69"/>
    <mergeCell ref="I66:I69"/>
    <mergeCell ref="J66:J69"/>
    <mergeCell ref="K66:K69"/>
    <mergeCell ref="N66:N69"/>
    <mergeCell ref="O66:O69"/>
    <mergeCell ref="J70:J71"/>
    <mergeCell ref="K70:K71"/>
    <mergeCell ref="N70:N71"/>
    <mergeCell ref="O70:O71"/>
    <mergeCell ref="P70:P71"/>
    <mergeCell ref="A66:A69"/>
    <mergeCell ref="B66:B69"/>
    <mergeCell ref="C66:C69"/>
    <mergeCell ref="A81:A82"/>
    <mergeCell ref="B81:B82"/>
    <mergeCell ref="C81:C82"/>
    <mergeCell ref="D81:D82"/>
    <mergeCell ref="E81:E82"/>
    <mergeCell ref="N81:N82"/>
    <mergeCell ref="O81:O82"/>
    <mergeCell ref="P81:P82"/>
    <mergeCell ref="F81:F82"/>
    <mergeCell ref="G81:G82"/>
    <mergeCell ref="H81:H82"/>
    <mergeCell ref="I81:I82"/>
    <mergeCell ref="J81:J82"/>
    <mergeCell ref="K81:K82"/>
  </mergeCells>
  <pageMargins left="0.11811023622047245" right="0.11811023622047245" top="0.35433070866141736" bottom="0.35433070866141736" header="0.31496062992125984" footer="0.31496062992125984"/>
  <pageSetup paperSize="8" scale="57" fitToHeight="0" orientation="landscape" horizontalDpi="4294967292"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69"/>
  <sheetViews>
    <sheetView topLeftCell="A121" zoomScale="60" zoomScaleNormal="60" workbookViewId="0">
      <selection activeCell="L129" sqref="L129:M129"/>
    </sheetView>
  </sheetViews>
  <sheetFormatPr defaultRowHeight="15"/>
  <cols>
    <col min="1" max="1" width="4.7109375" style="160"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17" max="17" width="14.42578125" style="95" customWidth="1"/>
    <col min="18" max="18" width="11.7109375"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273" max="273" width="10.28515625" bestFit="1" customWidth="1"/>
    <col min="274" max="274" width="11.7109375"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529" max="529" width="10.28515625" bestFit="1" customWidth="1"/>
    <col min="530" max="530" width="11.7109375"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785" max="785" width="10.28515625" bestFit="1" customWidth="1"/>
    <col min="786" max="786" width="11.7109375"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041" max="1041" width="10.28515625" bestFit="1" customWidth="1"/>
    <col min="1042" max="1042" width="11.7109375"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297" max="1297" width="10.28515625" bestFit="1" customWidth="1"/>
    <col min="1298" max="1298" width="11.7109375"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553" max="1553" width="10.28515625" bestFit="1" customWidth="1"/>
    <col min="1554" max="1554" width="11.7109375"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1809" max="1809" width="10.28515625" bestFit="1" customWidth="1"/>
    <col min="1810" max="1810" width="11.7109375"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065" max="2065" width="10.28515625" bestFit="1" customWidth="1"/>
    <col min="2066" max="2066" width="11.7109375"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321" max="2321" width="10.28515625" bestFit="1" customWidth="1"/>
    <col min="2322" max="2322" width="11.7109375"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577" max="2577" width="10.28515625" bestFit="1" customWidth="1"/>
    <col min="2578" max="2578" width="11.7109375"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2833" max="2833" width="10.28515625" bestFit="1" customWidth="1"/>
    <col min="2834" max="2834" width="11.7109375"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089" max="3089" width="10.28515625" bestFit="1" customWidth="1"/>
    <col min="3090" max="3090" width="11.7109375"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345" max="3345" width="10.28515625" bestFit="1" customWidth="1"/>
    <col min="3346" max="3346" width="11.7109375"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601" max="3601" width="10.28515625" bestFit="1" customWidth="1"/>
    <col min="3602" max="3602" width="11.7109375"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3857" max="3857" width="10.28515625" bestFit="1" customWidth="1"/>
    <col min="3858" max="3858" width="11.7109375"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113" max="4113" width="10.28515625" bestFit="1" customWidth="1"/>
    <col min="4114" max="4114" width="11.7109375"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369" max="4369" width="10.28515625" bestFit="1" customWidth="1"/>
    <col min="4370" max="4370" width="11.7109375"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625" max="4625" width="10.28515625" bestFit="1" customWidth="1"/>
    <col min="4626" max="4626" width="11.7109375"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4881" max="4881" width="10.28515625" bestFit="1" customWidth="1"/>
    <col min="4882" max="4882" width="11.7109375"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137" max="5137" width="10.28515625" bestFit="1" customWidth="1"/>
    <col min="5138" max="5138" width="11.7109375"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393" max="5393" width="10.28515625" bestFit="1" customWidth="1"/>
    <col min="5394" max="5394" width="11.7109375"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649" max="5649" width="10.28515625" bestFit="1" customWidth="1"/>
    <col min="5650" max="5650" width="11.7109375"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5905" max="5905" width="10.28515625" bestFit="1" customWidth="1"/>
    <col min="5906" max="5906" width="11.7109375"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161" max="6161" width="10.28515625" bestFit="1" customWidth="1"/>
    <col min="6162" max="6162" width="11.7109375"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417" max="6417" width="10.28515625" bestFit="1" customWidth="1"/>
    <col min="6418" max="6418" width="11.7109375"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673" max="6673" width="10.28515625" bestFit="1" customWidth="1"/>
    <col min="6674" max="6674" width="11.7109375"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6929" max="6929" width="10.28515625" bestFit="1" customWidth="1"/>
    <col min="6930" max="6930" width="11.7109375"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185" max="7185" width="10.28515625" bestFit="1" customWidth="1"/>
    <col min="7186" max="7186" width="11.7109375"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441" max="7441" width="10.28515625" bestFit="1" customWidth="1"/>
    <col min="7442" max="7442" width="11.7109375"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697" max="7697" width="10.28515625" bestFit="1" customWidth="1"/>
    <col min="7698" max="7698" width="11.7109375"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7953" max="7953" width="10.28515625" bestFit="1" customWidth="1"/>
    <col min="7954" max="7954" width="11.7109375"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209" max="8209" width="10.28515625" bestFit="1" customWidth="1"/>
    <col min="8210" max="8210" width="11.7109375"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465" max="8465" width="10.28515625" bestFit="1" customWidth="1"/>
    <col min="8466" max="8466" width="11.7109375"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721" max="8721" width="10.28515625" bestFit="1" customWidth="1"/>
    <col min="8722" max="8722" width="11.7109375"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8977" max="8977" width="10.28515625" bestFit="1" customWidth="1"/>
    <col min="8978" max="8978" width="11.7109375"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233" max="9233" width="10.28515625" bestFit="1" customWidth="1"/>
    <col min="9234" max="9234" width="11.7109375"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489" max="9489" width="10.28515625" bestFit="1" customWidth="1"/>
    <col min="9490" max="9490" width="11.7109375"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745" max="9745" width="10.28515625" bestFit="1" customWidth="1"/>
    <col min="9746" max="9746" width="11.7109375"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001" max="10001" width="10.28515625" bestFit="1" customWidth="1"/>
    <col min="10002" max="10002" width="11.7109375"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257" max="10257" width="10.28515625" bestFit="1" customWidth="1"/>
    <col min="10258" max="10258" width="11.7109375"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513" max="10513" width="10.28515625" bestFit="1" customWidth="1"/>
    <col min="10514" max="10514" width="11.7109375"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0769" max="10769" width="10.28515625" bestFit="1" customWidth="1"/>
    <col min="10770" max="10770" width="11.7109375"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025" max="11025" width="10.28515625" bestFit="1" customWidth="1"/>
    <col min="11026" max="11026" width="11.7109375"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281" max="11281" width="10.28515625" bestFit="1" customWidth="1"/>
    <col min="11282" max="11282" width="11.7109375"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537" max="11537" width="10.28515625" bestFit="1" customWidth="1"/>
    <col min="11538" max="11538" width="11.7109375"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1793" max="11793" width="10.28515625" bestFit="1" customWidth="1"/>
    <col min="11794" max="11794" width="11.7109375"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049" max="12049" width="10.28515625" bestFit="1" customWidth="1"/>
    <col min="12050" max="12050" width="11.7109375"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305" max="12305" width="10.28515625" bestFit="1" customWidth="1"/>
    <col min="12306" max="12306" width="11.7109375"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561" max="12561" width="10.28515625" bestFit="1" customWidth="1"/>
    <col min="12562" max="12562" width="11.7109375"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2817" max="12817" width="10.28515625" bestFit="1" customWidth="1"/>
    <col min="12818" max="12818" width="11.7109375"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073" max="13073" width="10.28515625" bestFit="1" customWidth="1"/>
    <col min="13074" max="13074" width="11.7109375"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329" max="13329" width="10.28515625" bestFit="1" customWidth="1"/>
    <col min="13330" max="13330" width="11.7109375"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585" max="13585" width="10.28515625" bestFit="1" customWidth="1"/>
    <col min="13586" max="13586" width="11.7109375"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3841" max="13841" width="10.28515625" bestFit="1" customWidth="1"/>
    <col min="13842" max="13842" width="11.7109375"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097" max="14097" width="10.28515625" bestFit="1" customWidth="1"/>
    <col min="14098" max="14098" width="11.7109375"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353" max="14353" width="10.28515625" bestFit="1" customWidth="1"/>
    <col min="14354" max="14354" width="11.7109375"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609" max="14609" width="10.28515625" bestFit="1" customWidth="1"/>
    <col min="14610" max="14610" width="11.7109375"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4865" max="14865" width="10.28515625" bestFit="1" customWidth="1"/>
    <col min="14866" max="14866" width="11.7109375"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121" max="15121" width="10.28515625" bestFit="1" customWidth="1"/>
    <col min="15122" max="15122" width="11.7109375"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377" max="15377" width="10.28515625" bestFit="1" customWidth="1"/>
    <col min="15378" max="15378" width="11.7109375"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633" max="15633" width="10.28515625" bestFit="1" customWidth="1"/>
    <col min="15634" max="15634" width="11.7109375"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5889" max="15889" width="10.28515625" bestFit="1" customWidth="1"/>
    <col min="15890" max="15890" width="11.7109375"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 min="16145" max="16145" width="10.28515625" bestFit="1" customWidth="1"/>
    <col min="16146" max="16146" width="11.7109375" bestFit="1" customWidth="1"/>
  </cols>
  <sheetData>
    <row r="2" spans="1:34" ht="15.75">
      <c r="A2" s="159" t="s">
        <v>1961</v>
      </c>
      <c r="B2" s="125"/>
      <c r="C2" s="125"/>
      <c r="D2" s="125"/>
      <c r="E2" s="125"/>
      <c r="F2" s="125"/>
      <c r="G2" s="125"/>
      <c r="H2" s="125"/>
      <c r="I2" s="125"/>
      <c r="J2" s="125"/>
      <c r="K2" s="125"/>
      <c r="L2" s="125"/>
      <c r="M2" s="125"/>
    </row>
    <row r="3" spans="1:34" ht="15.75">
      <c r="A3" s="159"/>
      <c r="B3" s="125"/>
      <c r="C3" s="125"/>
      <c r="D3" s="125"/>
      <c r="E3" s="125"/>
      <c r="F3" s="125"/>
      <c r="G3" s="125"/>
      <c r="H3" s="125"/>
      <c r="I3" s="125"/>
      <c r="J3" s="125"/>
      <c r="K3" s="125"/>
      <c r="L3" s="125"/>
      <c r="M3" s="125"/>
    </row>
    <row r="4" spans="1:34" s="3" customFormat="1" ht="30" customHeight="1">
      <c r="A4" s="702" t="s">
        <v>2295</v>
      </c>
      <c r="B4" s="477" t="s">
        <v>2</v>
      </c>
      <c r="C4" s="477" t="s">
        <v>3</v>
      </c>
      <c r="D4" s="700" t="s">
        <v>4</v>
      </c>
      <c r="E4" s="700" t="s">
        <v>5</v>
      </c>
      <c r="F4" s="700" t="s">
        <v>6</v>
      </c>
      <c r="G4" s="700" t="s">
        <v>7</v>
      </c>
      <c r="H4" s="700" t="s">
        <v>8</v>
      </c>
      <c r="I4" s="700" t="s">
        <v>9</v>
      </c>
      <c r="J4" s="477" t="s">
        <v>10</v>
      </c>
      <c r="K4" s="701"/>
      <c r="L4" s="477" t="s">
        <v>11</v>
      </c>
      <c r="M4" s="477"/>
      <c r="N4" s="477" t="s">
        <v>12</v>
      </c>
      <c r="O4" s="477" t="s">
        <v>13</v>
      </c>
      <c r="P4" s="477" t="s">
        <v>14</v>
      </c>
      <c r="Q4" s="149"/>
    </row>
    <row r="5" spans="1:34" s="3" customFormat="1" ht="35.25" customHeight="1">
      <c r="A5" s="702"/>
      <c r="B5" s="477"/>
      <c r="C5" s="477"/>
      <c r="D5" s="700"/>
      <c r="E5" s="700"/>
      <c r="F5" s="700"/>
      <c r="G5" s="700"/>
      <c r="H5" s="700"/>
      <c r="I5" s="700"/>
      <c r="J5" s="124">
        <v>2016</v>
      </c>
      <c r="K5" s="124">
        <v>2017</v>
      </c>
      <c r="L5" s="124" t="s">
        <v>15</v>
      </c>
      <c r="M5" s="124" t="s">
        <v>16</v>
      </c>
      <c r="N5" s="477"/>
      <c r="O5" s="477"/>
      <c r="P5" s="477"/>
      <c r="Q5" s="149"/>
    </row>
    <row r="6" spans="1:34" s="36" customFormat="1" ht="76.5">
      <c r="A6" s="119">
        <v>1</v>
      </c>
      <c r="B6" s="73">
        <v>6</v>
      </c>
      <c r="C6" s="73">
        <v>3</v>
      </c>
      <c r="D6" s="73" t="s">
        <v>58</v>
      </c>
      <c r="E6" s="73" t="s">
        <v>1962</v>
      </c>
      <c r="F6" s="73" t="s">
        <v>1963</v>
      </c>
      <c r="G6" s="73" t="s">
        <v>1964</v>
      </c>
      <c r="H6" s="119" t="s">
        <v>1965</v>
      </c>
      <c r="I6" s="73" t="s">
        <v>1966</v>
      </c>
      <c r="J6" s="73" t="s">
        <v>1967</v>
      </c>
      <c r="K6" s="119" t="s">
        <v>204</v>
      </c>
      <c r="L6" s="73" t="s">
        <v>567</v>
      </c>
      <c r="M6" s="425">
        <v>2000</v>
      </c>
      <c r="N6" s="396">
        <v>37000</v>
      </c>
      <c r="O6" s="119" t="s">
        <v>1968</v>
      </c>
      <c r="P6" s="119" t="s">
        <v>29</v>
      </c>
      <c r="Q6" s="153"/>
    </row>
    <row r="7" spans="1:34" s="152" customFormat="1" ht="63.75">
      <c r="A7" s="119">
        <v>2</v>
      </c>
      <c r="B7" s="73">
        <v>10</v>
      </c>
      <c r="C7" s="73">
        <v>5</v>
      </c>
      <c r="D7" s="73" t="s">
        <v>58</v>
      </c>
      <c r="E7" s="73" t="s">
        <v>1962</v>
      </c>
      <c r="F7" s="73" t="s">
        <v>1970</v>
      </c>
      <c r="G7" s="73" t="s">
        <v>1971</v>
      </c>
      <c r="H7" s="73" t="s">
        <v>1972</v>
      </c>
      <c r="I7" s="73" t="s">
        <v>1973</v>
      </c>
      <c r="J7" s="73" t="s">
        <v>1974</v>
      </c>
      <c r="K7" s="119" t="s">
        <v>204</v>
      </c>
      <c r="L7" s="73" t="s">
        <v>37</v>
      </c>
      <c r="M7" s="425">
        <v>1</v>
      </c>
      <c r="N7" s="122">
        <v>100000</v>
      </c>
      <c r="O7" s="119" t="s">
        <v>1968</v>
      </c>
      <c r="P7" s="119" t="s">
        <v>29</v>
      </c>
      <c r="Q7" s="151"/>
      <c r="R7" s="112"/>
      <c r="S7" s="112"/>
      <c r="T7" s="112"/>
      <c r="U7" s="112"/>
      <c r="V7" s="112"/>
      <c r="W7" s="112"/>
      <c r="X7" s="112"/>
      <c r="Y7" s="112"/>
      <c r="Z7" s="112"/>
      <c r="AA7" s="112"/>
      <c r="AB7" s="112"/>
      <c r="AC7" s="112"/>
      <c r="AD7" s="112"/>
      <c r="AE7" s="112"/>
      <c r="AF7" s="112"/>
      <c r="AG7" s="112"/>
      <c r="AH7" s="112"/>
    </row>
    <row r="8" spans="1:34" s="36" customFormat="1" ht="51">
      <c r="A8" s="119">
        <v>3</v>
      </c>
      <c r="B8" s="73">
        <v>10</v>
      </c>
      <c r="C8" s="73">
        <v>5</v>
      </c>
      <c r="D8" s="73" t="s">
        <v>58</v>
      </c>
      <c r="E8" s="73" t="s">
        <v>1962</v>
      </c>
      <c r="F8" s="73" t="s">
        <v>1975</v>
      </c>
      <c r="G8" s="73" t="s">
        <v>1976</v>
      </c>
      <c r="H8" s="73" t="s">
        <v>1972</v>
      </c>
      <c r="I8" s="73" t="s">
        <v>1977</v>
      </c>
      <c r="J8" s="73" t="s">
        <v>1978</v>
      </c>
      <c r="K8" s="119" t="s">
        <v>204</v>
      </c>
      <c r="L8" s="73" t="s">
        <v>37</v>
      </c>
      <c r="M8" s="425">
        <v>1</v>
      </c>
      <c r="N8" s="396">
        <v>56000</v>
      </c>
      <c r="O8" s="119" t="s">
        <v>1968</v>
      </c>
      <c r="P8" s="119" t="s">
        <v>29</v>
      </c>
      <c r="Q8" s="153"/>
    </row>
    <row r="9" spans="1:34" s="36" customFormat="1" ht="51">
      <c r="A9" s="119">
        <v>4</v>
      </c>
      <c r="B9" s="73">
        <v>10</v>
      </c>
      <c r="C9" s="73">
        <v>5</v>
      </c>
      <c r="D9" s="73" t="s">
        <v>58</v>
      </c>
      <c r="E9" s="73" t="s">
        <v>1962</v>
      </c>
      <c r="F9" s="73" t="s">
        <v>1979</v>
      </c>
      <c r="G9" s="73" t="s">
        <v>1980</v>
      </c>
      <c r="H9" s="73" t="s">
        <v>1972</v>
      </c>
      <c r="I9" s="73" t="s">
        <v>1977</v>
      </c>
      <c r="J9" s="119" t="s">
        <v>1981</v>
      </c>
      <c r="K9" s="119" t="s">
        <v>204</v>
      </c>
      <c r="L9" s="73" t="s">
        <v>37</v>
      </c>
      <c r="M9" s="425">
        <v>1</v>
      </c>
      <c r="N9" s="396">
        <v>55000</v>
      </c>
      <c r="O9" s="119" t="s">
        <v>1968</v>
      </c>
      <c r="P9" s="119" t="s">
        <v>29</v>
      </c>
      <c r="Q9" s="153"/>
    </row>
    <row r="10" spans="1:34" s="36" customFormat="1" ht="25.5">
      <c r="A10" s="469">
        <v>5</v>
      </c>
      <c r="B10" s="472">
        <v>12</v>
      </c>
      <c r="C10" s="472">
        <v>5</v>
      </c>
      <c r="D10" s="472" t="s">
        <v>58</v>
      </c>
      <c r="E10" s="472" t="s">
        <v>1962</v>
      </c>
      <c r="F10" s="472" t="s">
        <v>1982</v>
      </c>
      <c r="G10" s="530" t="s">
        <v>1983</v>
      </c>
      <c r="H10" s="472" t="s">
        <v>268</v>
      </c>
      <c r="I10" s="472" t="s">
        <v>1984</v>
      </c>
      <c r="J10" s="472" t="s">
        <v>1985</v>
      </c>
      <c r="K10" s="469" t="s">
        <v>204</v>
      </c>
      <c r="L10" s="73" t="s">
        <v>26</v>
      </c>
      <c r="M10" s="425">
        <v>1</v>
      </c>
      <c r="N10" s="533">
        <v>13000</v>
      </c>
      <c r="O10" s="469" t="s">
        <v>1968</v>
      </c>
      <c r="P10" s="469" t="s">
        <v>29</v>
      </c>
      <c r="Q10" s="153"/>
    </row>
    <row r="11" spans="1:34" s="36" customFormat="1" ht="62.25" customHeight="1">
      <c r="A11" s="469"/>
      <c r="B11" s="472"/>
      <c r="C11" s="472"/>
      <c r="D11" s="472"/>
      <c r="E11" s="472"/>
      <c r="F11" s="472"/>
      <c r="G11" s="530"/>
      <c r="H11" s="472"/>
      <c r="I11" s="472"/>
      <c r="J11" s="472"/>
      <c r="K11" s="469"/>
      <c r="L11" s="73" t="s">
        <v>75</v>
      </c>
      <c r="M11" s="425">
        <v>1500</v>
      </c>
      <c r="N11" s="533"/>
      <c r="O11" s="469"/>
      <c r="P11" s="469"/>
      <c r="Q11" s="153"/>
    </row>
    <row r="12" spans="1:34" s="36" customFormat="1" ht="38.25">
      <c r="A12" s="469">
        <v>6</v>
      </c>
      <c r="B12" s="472">
        <v>10</v>
      </c>
      <c r="C12" s="472">
        <v>5</v>
      </c>
      <c r="D12" s="472" t="s">
        <v>58</v>
      </c>
      <c r="E12" s="472" t="s">
        <v>1962</v>
      </c>
      <c r="F12" s="472" t="s">
        <v>1986</v>
      </c>
      <c r="G12" s="472" t="s">
        <v>1987</v>
      </c>
      <c r="H12" s="472" t="s">
        <v>1972</v>
      </c>
      <c r="I12" s="472" t="s">
        <v>1988</v>
      </c>
      <c r="J12" s="472" t="s">
        <v>1989</v>
      </c>
      <c r="K12" s="469" t="s">
        <v>204</v>
      </c>
      <c r="L12" s="73" t="s">
        <v>37</v>
      </c>
      <c r="M12" s="425">
        <v>1</v>
      </c>
      <c r="N12" s="533">
        <v>70000</v>
      </c>
      <c r="O12" s="469" t="s">
        <v>1968</v>
      </c>
      <c r="P12" s="469" t="s">
        <v>29</v>
      </c>
      <c r="Q12" s="153"/>
    </row>
    <row r="13" spans="1:34" s="36" customFormat="1" ht="38.25">
      <c r="A13" s="469"/>
      <c r="B13" s="472"/>
      <c r="C13" s="472"/>
      <c r="D13" s="472"/>
      <c r="E13" s="472"/>
      <c r="F13" s="472"/>
      <c r="G13" s="472"/>
      <c r="H13" s="472"/>
      <c r="I13" s="472"/>
      <c r="J13" s="472"/>
      <c r="K13" s="469"/>
      <c r="L13" s="73" t="s">
        <v>1990</v>
      </c>
      <c r="M13" s="425">
        <v>1000</v>
      </c>
      <c r="N13" s="533"/>
      <c r="O13" s="469"/>
      <c r="P13" s="469"/>
      <c r="Q13" s="153"/>
    </row>
    <row r="14" spans="1:34" s="152" customFormat="1" ht="38.25">
      <c r="A14" s="469">
        <v>7</v>
      </c>
      <c r="B14" s="472">
        <v>10</v>
      </c>
      <c r="C14" s="472">
        <v>5</v>
      </c>
      <c r="D14" s="472" t="s">
        <v>99</v>
      </c>
      <c r="E14" s="472" t="s">
        <v>1962</v>
      </c>
      <c r="F14" s="472" t="s">
        <v>1991</v>
      </c>
      <c r="G14" s="472" t="s">
        <v>1992</v>
      </c>
      <c r="H14" s="472" t="s">
        <v>1993</v>
      </c>
      <c r="I14" s="472" t="s">
        <v>1994</v>
      </c>
      <c r="J14" s="472" t="s">
        <v>552</v>
      </c>
      <c r="K14" s="469" t="s">
        <v>204</v>
      </c>
      <c r="L14" s="73" t="s">
        <v>37</v>
      </c>
      <c r="M14" s="425">
        <v>1</v>
      </c>
      <c r="N14" s="533">
        <v>70000</v>
      </c>
      <c r="O14" s="469" t="s">
        <v>1968</v>
      </c>
      <c r="P14" s="469" t="s">
        <v>29</v>
      </c>
      <c r="Q14" s="151"/>
      <c r="R14" s="112"/>
      <c r="S14" s="112"/>
      <c r="T14" s="112"/>
      <c r="U14" s="112"/>
      <c r="V14" s="112"/>
      <c r="W14" s="112"/>
      <c r="X14" s="112"/>
      <c r="Y14" s="112"/>
      <c r="Z14" s="112"/>
      <c r="AA14" s="112"/>
      <c r="AB14" s="112"/>
      <c r="AC14" s="112"/>
      <c r="AD14" s="112"/>
      <c r="AE14" s="112"/>
      <c r="AF14" s="112"/>
      <c r="AG14" s="112"/>
      <c r="AH14" s="112"/>
    </row>
    <row r="15" spans="1:34" s="152" customFormat="1" ht="38.25">
      <c r="A15" s="469"/>
      <c r="B15" s="472"/>
      <c r="C15" s="472"/>
      <c r="D15" s="472"/>
      <c r="E15" s="472"/>
      <c r="F15" s="472"/>
      <c r="G15" s="472"/>
      <c r="H15" s="472"/>
      <c r="I15" s="472"/>
      <c r="J15" s="472"/>
      <c r="K15" s="469"/>
      <c r="L15" s="73" t="s">
        <v>1990</v>
      </c>
      <c r="M15" s="425">
        <v>1000</v>
      </c>
      <c r="N15" s="533"/>
      <c r="O15" s="469"/>
      <c r="P15" s="469"/>
      <c r="Q15" s="151"/>
      <c r="R15" s="112"/>
      <c r="S15" s="112"/>
      <c r="T15" s="112"/>
      <c r="U15" s="112"/>
      <c r="V15" s="112"/>
      <c r="W15" s="112"/>
      <c r="X15" s="112"/>
      <c r="Y15" s="112"/>
      <c r="Z15" s="112"/>
      <c r="AA15" s="112"/>
      <c r="AB15" s="112"/>
      <c r="AC15" s="112"/>
      <c r="AD15" s="112"/>
      <c r="AE15" s="112"/>
      <c r="AF15" s="112"/>
      <c r="AG15" s="112"/>
      <c r="AH15" s="112"/>
    </row>
    <row r="16" spans="1:34" s="152" customFormat="1" ht="25.5">
      <c r="A16" s="469">
        <v>8</v>
      </c>
      <c r="B16" s="472">
        <v>13</v>
      </c>
      <c r="C16" s="472">
        <v>2</v>
      </c>
      <c r="D16" s="472" t="s">
        <v>58</v>
      </c>
      <c r="E16" s="472" t="s">
        <v>1962</v>
      </c>
      <c r="F16" s="472" t="s">
        <v>1995</v>
      </c>
      <c r="G16" s="472" t="s">
        <v>1996</v>
      </c>
      <c r="H16" s="472" t="s">
        <v>1997</v>
      </c>
      <c r="I16" s="472" t="s">
        <v>1998</v>
      </c>
      <c r="J16" s="472" t="s">
        <v>1999</v>
      </c>
      <c r="K16" s="469" t="s">
        <v>204</v>
      </c>
      <c r="L16" s="73" t="s">
        <v>26</v>
      </c>
      <c r="M16" s="425">
        <v>5</v>
      </c>
      <c r="N16" s="533">
        <v>45000</v>
      </c>
      <c r="O16" s="469" t="s">
        <v>1968</v>
      </c>
      <c r="P16" s="469" t="s">
        <v>29</v>
      </c>
      <c r="Q16" s="151"/>
      <c r="R16" s="112"/>
      <c r="S16" s="112"/>
      <c r="T16" s="112"/>
      <c r="U16" s="112"/>
      <c r="V16" s="112"/>
      <c r="W16" s="112"/>
      <c r="X16" s="112"/>
      <c r="Y16" s="112"/>
      <c r="Z16" s="112"/>
      <c r="AA16" s="112"/>
      <c r="AB16" s="112"/>
      <c r="AC16" s="112"/>
      <c r="AD16" s="112"/>
      <c r="AE16" s="112"/>
      <c r="AF16" s="112"/>
      <c r="AG16" s="112"/>
      <c r="AH16" s="112"/>
    </row>
    <row r="17" spans="1:34" s="152" customFormat="1" ht="40.5" customHeight="1">
      <c r="A17" s="469"/>
      <c r="B17" s="472"/>
      <c r="C17" s="472"/>
      <c r="D17" s="472"/>
      <c r="E17" s="472"/>
      <c r="F17" s="472"/>
      <c r="G17" s="472"/>
      <c r="H17" s="472"/>
      <c r="I17" s="472"/>
      <c r="J17" s="472"/>
      <c r="K17" s="469"/>
      <c r="L17" s="73" t="s">
        <v>75</v>
      </c>
      <c r="M17" s="425">
        <v>500</v>
      </c>
      <c r="N17" s="533"/>
      <c r="O17" s="469"/>
      <c r="P17" s="469"/>
      <c r="Q17" s="151"/>
      <c r="R17" s="112"/>
      <c r="S17" s="112"/>
      <c r="T17" s="112"/>
      <c r="U17" s="112"/>
      <c r="V17" s="112"/>
      <c r="W17" s="112"/>
      <c r="X17" s="112"/>
      <c r="Y17" s="112"/>
      <c r="Z17" s="112"/>
      <c r="AA17" s="112"/>
      <c r="AB17" s="112"/>
      <c r="AC17" s="112"/>
      <c r="AD17" s="112"/>
      <c r="AE17" s="112"/>
      <c r="AF17" s="112"/>
      <c r="AG17" s="112"/>
      <c r="AH17" s="112"/>
    </row>
    <row r="18" spans="1:34" s="36" customFormat="1" ht="51" customHeight="1">
      <c r="A18" s="469">
        <v>9</v>
      </c>
      <c r="B18" s="472">
        <v>13</v>
      </c>
      <c r="C18" s="472">
        <v>5</v>
      </c>
      <c r="D18" s="472" t="s">
        <v>58</v>
      </c>
      <c r="E18" s="472" t="s">
        <v>1962</v>
      </c>
      <c r="F18" s="472" t="s">
        <v>2000</v>
      </c>
      <c r="G18" s="472" t="s">
        <v>2001</v>
      </c>
      <c r="H18" s="472" t="s">
        <v>1972</v>
      </c>
      <c r="I18" s="472" t="s">
        <v>2002</v>
      </c>
      <c r="J18" s="472" t="s">
        <v>2003</v>
      </c>
      <c r="K18" s="469" t="s">
        <v>204</v>
      </c>
      <c r="L18" s="73" t="s">
        <v>37</v>
      </c>
      <c r="M18" s="425">
        <v>1</v>
      </c>
      <c r="N18" s="533">
        <v>15000</v>
      </c>
      <c r="O18" s="469" t="s">
        <v>1968</v>
      </c>
      <c r="P18" s="469" t="s">
        <v>29</v>
      </c>
      <c r="Q18" s="153"/>
    </row>
    <row r="19" spans="1:34" s="36" customFormat="1" ht="38.25">
      <c r="A19" s="469"/>
      <c r="B19" s="472"/>
      <c r="C19" s="472"/>
      <c r="D19" s="472"/>
      <c r="E19" s="472"/>
      <c r="F19" s="472"/>
      <c r="G19" s="472"/>
      <c r="H19" s="472"/>
      <c r="I19" s="472"/>
      <c r="J19" s="472"/>
      <c r="K19" s="469"/>
      <c r="L19" s="73" t="s">
        <v>1990</v>
      </c>
      <c r="M19" s="425">
        <v>100</v>
      </c>
      <c r="N19" s="533"/>
      <c r="O19" s="469"/>
      <c r="P19" s="469"/>
      <c r="Q19" s="153"/>
    </row>
    <row r="20" spans="1:34" s="36" customFormat="1" ht="64.5" customHeight="1">
      <c r="A20" s="119">
        <v>10</v>
      </c>
      <c r="B20" s="73">
        <v>13</v>
      </c>
      <c r="C20" s="73">
        <v>5</v>
      </c>
      <c r="D20" s="73" t="s">
        <v>58</v>
      </c>
      <c r="E20" s="73" t="s">
        <v>1962</v>
      </c>
      <c r="F20" s="73" t="s">
        <v>2004</v>
      </c>
      <c r="G20" s="73" t="s">
        <v>2005</v>
      </c>
      <c r="H20" s="73" t="s">
        <v>2006</v>
      </c>
      <c r="I20" s="73" t="s">
        <v>2007</v>
      </c>
      <c r="J20" s="119" t="s">
        <v>1999</v>
      </c>
      <c r="K20" s="119" t="s">
        <v>204</v>
      </c>
      <c r="L20" s="73" t="s">
        <v>582</v>
      </c>
      <c r="M20" s="73">
        <v>1</v>
      </c>
      <c r="N20" s="396">
        <v>85000</v>
      </c>
      <c r="O20" s="119" t="s">
        <v>1968</v>
      </c>
      <c r="P20" s="119" t="s">
        <v>29</v>
      </c>
      <c r="Q20" s="153"/>
    </row>
    <row r="21" spans="1:34" s="152" customFormat="1" ht="89.25">
      <c r="A21" s="119">
        <v>11</v>
      </c>
      <c r="B21" s="73">
        <v>10</v>
      </c>
      <c r="C21" s="73">
        <v>5</v>
      </c>
      <c r="D21" s="73" t="s">
        <v>58</v>
      </c>
      <c r="E21" s="395" t="s">
        <v>1962</v>
      </c>
      <c r="F21" s="73" t="s">
        <v>2008</v>
      </c>
      <c r="G21" s="73" t="s">
        <v>2009</v>
      </c>
      <c r="H21" s="73" t="s">
        <v>2010</v>
      </c>
      <c r="I21" s="73" t="s">
        <v>2011</v>
      </c>
      <c r="J21" s="119" t="s">
        <v>1999</v>
      </c>
      <c r="K21" s="119" t="s">
        <v>204</v>
      </c>
      <c r="L21" s="73" t="s">
        <v>2012</v>
      </c>
      <c r="M21" s="425">
        <v>12</v>
      </c>
      <c r="N21" s="396">
        <v>9000</v>
      </c>
      <c r="O21" s="119" t="s">
        <v>1968</v>
      </c>
      <c r="P21" s="119" t="s">
        <v>29</v>
      </c>
      <c r="Q21" s="151"/>
      <c r="R21" s="112"/>
      <c r="S21" s="112"/>
      <c r="T21" s="112"/>
      <c r="U21" s="112"/>
      <c r="V21" s="112"/>
      <c r="W21" s="112"/>
      <c r="X21" s="112"/>
      <c r="Y21" s="112"/>
      <c r="Z21" s="112"/>
      <c r="AA21" s="112"/>
      <c r="AB21" s="112"/>
      <c r="AC21" s="112"/>
      <c r="AD21" s="112"/>
      <c r="AE21" s="112"/>
      <c r="AF21" s="112"/>
      <c r="AG21" s="112"/>
      <c r="AH21" s="112"/>
    </row>
    <row r="22" spans="1:34" s="36" customFormat="1" ht="38.25">
      <c r="A22" s="119">
        <v>12</v>
      </c>
      <c r="B22" s="73">
        <v>13</v>
      </c>
      <c r="C22" s="73" t="s">
        <v>107</v>
      </c>
      <c r="D22" s="73" t="s">
        <v>58</v>
      </c>
      <c r="E22" s="73" t="s">
        <v>1962</v>
      </c>
      <c r="F22" s="73" t="s">
        <v>2013</v>
      </c>
      <c r="G22" s="73" t="s">
        <v>2014</v>
      </c>
      <c r="H22" s="73" t="s">
        <v>2015</v>
      </c>
      <c r="I22" s="73" t="s">
        <v>2016</v>
      </c>
      <c r="J22" s="119" t="s">
        <v>1999</v>
      </c>
      <c r="K22" s="119" t="s">
        <v>204</v>
      </c>
      <c r="L22" s="73" t="s">
        <v>26</v>
      </c>
      <c r="M22" s="73">
        <v>2</v>
      </c>
      <c r="N22" s="396">
        <v>20000</v>
      </c>
      <c r="O22" s="119" t="s">
        <v>1968</v>
      </c>
      <c r="P22" s="119" t="s">
        <v>29</v>
      </c>
      <c r="Q22" s="363"/>
    </row>
    <row r="23" spans="1:34" s="36" customFormat="1" ht="51">
      <c r="A23" s="73">
        <v>13</v>
      </c>
      <c r="B23" s="73">
        <v>10</v>
      </c>
      <c r="C23" s="73">
        <v>4.5</v>
      </c>
      <c r="D23" s="73" t="s">
        <v>58</v>
      </c>
      <c r="E23" s="73" t="s">
        <v>1962</v>
      </c>
      <c r="F23" s="73" t="s">
        <v>2017</v>
      </c>
      <c r="G23" s="73" t="s">
        <v>2005</v>
      </c>
      <c r="H23" s="73" t="s">
        <v>2018</v>
      </c>
      <c r="I23" s="73" t="s">
        <v>2019</v>
      </c>
      <c r="J23" s="119" t="s">
        <v>1999</v>
      </c>
      <c r="K23" s="119" t="s">
        <v>204</v>
      </c>
      <c r="L23" s="73" t="s">
        <v>582</v>
      </c>
      <c r="M23" s="73">
        <v>2</v>
      </c>
      <c r="N23" s="396">
        <v>41000</v>
      </c>
      <c r="O23" s="119" t="s">
        <v>1968</v>
      </c>
      <c r="P23" s="119" t="s">
        <v>29</v>
      </c>
      <c r="Q23" s="364"/>
    </row>
    <row r="24" spans="1:34" s="19" customFormat="1" ht="25.5">
      <c r="A24" s="469">
        <v>14</v>
      </c>
      <c r="B24" s="469">
        <v>13</v>
      </c>
      <c r="C24" s="469" t="s">
        <v>88</v>
      </c>
      <c r="D24" s="469" t="s">
        <v>58</v>
      </c>
      <c r="E24" s="469" t="s">
        <v>2020</v>
      </c>
      <c r="F24" s="472" t="s">
        <v>2021</v>
      </c>
      <c r="G24" s="472" t="s">
        <v>2022</v>
      </c>
      <c r="H24" s="472" t="s">
        <v>2023</v>
      </c>
      <c r="I24" s="472" t="s">
        <v>2024</v>
      </c>
      <c r="J24" s="469" t="s">
        <v>2025</v>
      </c>
      <c r="K24" s="469" t="s">
        <v>204</v>
      </c>
      <c r="L24" s="73" t="s">
        <v>119</v>
      </c>
      <c r="M24" s="425">
        <v>3</v>
      </c>
      <c r="N24" s="533">
        <v>26550.9</v>
      </c>
      <c r="O24" s="472" t="s">
        <v>2026</v>
      </c>
      <c r="P24" s="469">
        <v>38.5</v>
      </c>
      <c r="Q24" s="364"/>
      <c r="R24" s="154" t="s">
        <v>1969</v>
      </c>
      <c r="S24" s="112"/>
      <c r="T24" s="112"/>
      <c r="U24" s="112"/>
      <c r="V24" s="112"/>
      <c r="W24" s="112"/>
      <c r="X24" s="112"/>
      <c r="Y24" s="112"/>
      <c r="Z24" s="112"/>
      <c r="AA24" s="112"/>
      <c r="AB24" s="112"/>
      <c r="AC24" s="112"/>
      <c r="AD24" s="112"/>
      <c r="AE24" s="112"/>
      <c r="AF24" s="112"/>
      <c r="AG24" s="112"/>
      <c r="AH24" s="112"/>
    </row>
    <row r="25" spans="1:34" s="19" customFormat="1" ht="51">
      <c r="A25" s="469"/>
      <c r="B25" s="469"/>
      <c r="C25" s="469"/>
      <c r="D25" s="469"/>
      <c r="E25" s="469"/>
      <c r="F25" s="472"/>
      <c r="G25" s="472"/>
      <c r="H25" s="472"/>
      <c r="I25" s="472"/>
      <c r="J25" s="469"/>
      <c r="K25" s="469"/>
      <c r="L25" s="73" t="s">
        <v>582</v>
      </c>
      <c r="M25" s="425">
        <v>2</v>
      </c>
      <c r="N25" s="533"/>
      <c r="O25" s="472"/>
      <c r="P25" s="469"/>
      <c r="Q25" s="151"/>
      <c r="R25" s="112"/>
      <c r="S25" s="112"/>
      <c r="T25" s="112"/>
      <c r="U25" s="112"/>
      <c r="V25" s="112"/>
      <c r="W25" s="112"/>
      <c r="X25" s="112"/>
      <c r="Y25" s="112"/>
      <c r="Z25" s="112"/>
      <c r="AA25" s="112"/>
      <c r="AB25" s="112"/>
      <c r="AC25" s="112"/>
      <c r="AD25" s="112"/>
      <c r="AE25" s="112"/>
      <c r="AF25" s="112"/>
      <c r="AG25" s="112"/>
      <c r="AH25" s="112"/>
    </row>
    <row r="26" spans="1:34" s="19" customFormat="1" ht="38.25">
      <c r="A26" s="469"/>
      <c r="B26" s="469"/>
      <c r="C26" s="469"/>
      <c r="D26" s="469"/>
      <c r="E26" s="469"/>
      <c r="F26" s="472"/>
      <c r="G26" s="472"/>
      <c r="H26" s="472"/>
      <c r="I26" s="472"/>
      <c r="J26" s="469"/>
      <c r="K26" s="469"/>
      <c r="L26" s="73" t="s">
        <v>567</v>
      </c>
      <c r="M26" s="425">
        <v>500</v>
      </c>
      <c r="N26" s="533"/>
      <c r="O26" s="472"/>
      <c r="P26" s="469"/>
      <c r="Q26" s="151"/>
      <c r="R26" s="112"/>
      <c r="S26" s="112"/>
      <c r="T26" s="112"/>
      <c r="U26" s="112"/>
      <c r="V26" s="112"/>
      <c r="W26" s="112"/>
      <c r="X26" s="112"/>
      <c r="Y26" s="112"/>
      <c r="Z26" s="112"/>
      <c r="AA26" s="112"/>
      <c r="AB26" s="112"/>
      <c r="AC26" s="112"/>
      <c r="AD26" s="112"/>
      <c r="AE26" s="112"/>
      <c r="AF26" s="112"/>
      <c r="AG26" s="112"/>
      <c r="AH26" s="112"/>
    </row>
    <row r="27" spans="1:34" s="19" customFormat="1" ht="38.25">
      <c r="A27" s="469"/>
      <c r="B27" s="469"/>
      <c r="C27" s="469"/>
      <c r="D27" s="469"/>
      <c r="E27" s="469"/>
      <c r="F27" s="472"/>
      <c r="G27" s="472"/>
      <c r="H27" s="472"/>
      <c r="I27" s="472"/>
      <c r="J27" s="469"/>
      <c r="K27" s="469"/>
      <c r="L27" s="73" t="s">
        <v>568</v>
      </c>
      <c r="M27" s="425">
        <v>3</v>
      </c>
      <c r="N27" s="533"/>
      <c r="O27" s="472"/>
      <c r="P27" s="469"/>
      <c r="Q27" s="151"/>
      <c r="R27" s="112"/>
      <c r="S27" s="112"/>
      <c r="T27" s="112"/>
      <c r="U27" s="112"/>
      <c r="V27" s="112"/>
      <c r="W27" s="112"/>
      <c r="X27" s="112"/>
      <c r="Y27" s="112"/>
      <c r="Z27" s="112"/>
      <c r="AA27" s="112"/>
      <c r="AB27" s="112"/>
      <c r="AC27" s="112"/>
      <c r="AD27" s="112"/>
      <c r="AE27" s="112"/>
      <c r="AF27" s="112"/>
      <c r="AG27" s="112"/>
      <c r="AH27" s="112"/>
    </row>
    <row r="28" spans="1:34" s="152" customFormat="1" ht="25.5">
      <c r="A28" s="469">
        <v>15</v>
      </c>
      <c r="B28" s="472">
        <v>13</v>
      </c>
      <c r="C28" s="472" t="s">
        <v>747</v>
      </c>
      <c r="D28" s="472" t="s">
        <v>2027</v>
      </c>
      <c r="E28" s="472" t="s">
        <v>2028</v>
      </c>
      <c r="F28" s="472" t="s">
        <v>2029</v>
      </c>
      <c r="G28" s="472" t="s">
        <v>2030</v>
      </c>
      <c r="H28" s="472" t="s">
        <v>2031</v>
      </c>
      <c r="I28" s="472" t="s">
        <v>2032</v>
      </c>
      <c r="J28" s="472" t="s">
        <v>2033</v>
      </c>
      <c r="K28" s="469" t="s">
        <v>204</v>
      </c>
      <c r="L28" s="73" t="s">
        <v>119</v>
      </c>
      <c r="M28" s="73">
        <v>1</v>
      </c>
      <c r="N28" s="533">
        <v>15961.8</v>
      </c>
      <c r="O28" s="472" t="s">
        <v>2034</v>
      </c>
      <c r="P28" s="469">
        <v>38</v>
      </c>
      <c r="Q28" s="151"/>
      <c r="R28" s="112"/>
      <c r="S28" s="112"/>
      <c r="T28" s="112"/>
      <c r="U28" s="112"/>
      <c r="V28" s="112"/>
      <c r="W28" s="112"/>
      <c r="X28" s="112"/>
      <c r="Y28" s="112"/>
      <c r="Z28" s="112"/>
      <c r="AA28" s="112"/>
      <c r="AB28" s="112"/>
      <c r="AC28" s="112"/>
      <c r="AD28" s="112"/>
      <c r="AE28" s="112"/>
      <c r="AF28" s="112"/>
      <c r="AG28" s="112"/>
      <c r="AH28" s="112"/>
    </row>
    <row r="29" spans="1:34" s="152" customFormat="1" ht="75.75" customHeight="1">
      <c r="A29" s="469"/>
      <c r="B29" s="472"/>
      <c r="C29" s="472"/>
      <c r="D29" s="472"/>
      <c r="E29" s="472"/>
      <c r="F29" s="472"/>
      <c r="G29" s="472"/>
      <c r="H29" s="472"/>
      <c r="I29" s="472"/>
      <c r="J29" s="472"/>
      <c r="K29" s="469"/>
      <c r="L29" s="73" t="s">
        <v>120</v>
      </c>
      <c r="M29" s="73">
        <v>40</v>
      </c>
      <c r="N29" s="533"/>
      <c r="O29" s="472"/>
      <c r="P29" s="469"/>
      <c r="Q29" s="151"/>
      <c r="R29" s="112"/>
      <c r="S29" s="112"/>
      <c r="T29" s="112"/>
      <c r="U29" s="112"/>
      <c r="V29" s="112"/>
      <c r="W29" s="112"/>
      <c r="X29" s="112"/>
      <c r="Y29" s="112"/>
      <c r="Z29" s="112"/>
      <c r="AA29" s="112"/>
      <c r="AB29" s="112"/>
      <c r="AC29" s="112"/>
      <c r="AD29" s="112"/>
      <c r="AE29" s="112"/>
      <c r="AF29" s="112"/>
      <c r="AG29" s="112"/>
      <c r="AH29" s="112"/>
    </row>
    <row r="30" spans="1:34" s="152" customFormat="1" ht="51" customHeight="1">
      <c r="A30" s="469">
        <v>16</v>
      </c>
      <c r="B30" s="472">
        <v>12</v>
      </c>
      <c r="C30" s="472" t="s">
        <v>411</v>
      </c>
      <c r="D30" s="472" t="s">
        <v>2035</v>
      </c>
      <c r="E30" s="472" t="s">
        <v>2028</v>
      </c>
      <c r="F30" s="472" t="s">
        <v>2036</v>
      </c>
      <c r="G30" s="472" t="s">
        <v>2037</v>
      </c>
      <c r="H30" s="472" t="s">
        <v>1737</v>
      </c>
      <c r="I30" s="472" t="s">
        <v>2038</v>
      </c>
      <c r="J30" s="472" t="s">
        <v>574</v>
      </c>
      <c r="K30" s="469" t="s">
        <v>204</v>
      </c>
      <c r="L30" s="73" t="s">
        <v>26</v>
      </c>
      <c r="M30" s="73">
        <v>5</v>
      </c>
      <c r="N30" s="533">
        <v>54151.65</v>
      </c>
      <c r="O30" s="472" t="s">
        <v>2034</v>
      </c>
      <c r="P30" s="469">
        <v>38</v>
      </c>
      <c r="Q30" s="151"/>
      <c r="R30" s="112"/>
      <c r="S30" s="112"/>
      <c r="T30" s="112"/>
      <c r="U30" s="112"/>
      <c r="V30" s="112"/>
      <c r="W30" s="112"/>
      <c r="X30" s="112"/>
      <c r="Y30" s="112"/>
      <c r="Z30" s="112"/>
      <c r="AA30" s="112"/>
      <c r="AB30" s="112"/>
      <c r="AC30" s="112"/>
      <c r="AD30" s="112"/>
      <c r="AE30" s="112"/>
      <c r="AF30" s="112"/>
      <c r="AG30" s="112"/>
      <c r="AH30" s="112"/>
    </row>
    <row r="31" spans="1:34" s="152" customFormat="1" ht="38.25">
      <c r="A31" s="469"/>
      <c r="B31" s="472"/>
      <c r="C31" s="472"/>
      <c r="D31" s="472"/>
      <c r="E31" s="472"/>
      <c r="F31" s="472"/>
      <c r="G31" s="472"/>
      <c r="H31" s="472"/>
      <c r="I31" s="472"/>
      <c r="J31" s="472"/>
      <c r="K31" s="469"/>
      <c r="L31" s="73" t="s">
        <v>75</v>
      </c>
      <c r="M31" s="73">
        <v>1500</v>
      </c>
      <c r="N31" s="533"/>
      <c r="O31" s="472"/>
      <c r="P31" s="469"/>
      <c r="Q31" s="151"/>
      <c r="R31" s="112"/>
      <c r="S31" s="112"/>
      <c r="T31" s="112"/>
      <c r="U31" s="112"/>
      <c r="V31" s="112"/>
      <c r="W31" s="112"/>
      <c r="X31" s="112"/>
      <c r="Y31" s="112"/>
      <c r="Z31" s="112"/>
      <c r="AA31" s="112"/>
      <c r="AB31" s="112"/>
      <c r="AC31" s="112"/>
      <c r="AD31" s="112"/>
      <c r="AE31" s="112"/>
      <c r="AF31" s="112"/>
      <c r="AG31" s="112"/>
      <c r="AH31" s="112"/>
    </row>
    <row r="32" spans="1:34" s="152" customFormat="1" ht="25.5">
      <c r="A32" s="469">
        <v>17</v>
      </c>
      <c r="B32" s="472">
        <v>11</v>
      </c>
      <c r="C32" s="472">
        <v>5</v>
      </c>
      <c r="D32" s="472" t="s">
        <v>58</v>
      </c>
      <c r="E32" s="472" t="s">
        <v>2039</v>
      </c>
      <c r="F32" s="472" t="s">
        <v>2040</v>
      </c>
      <c r="G32" s="472" t="s">
        <v>2041</v>
      </c>
      <c r="H32" s="472" t="s">
        <v>317</v>
      </c>
      <c r="I32" s="472" t="s">
        <v>2042</v>
      </c>
      <c r="J32" s="472" t="s">
        <v>2043</v>
      </c>
      <c r="K32" s="469" t="s">
        <v>204</v>
      </c>
      <c r="L32" s="73" t="s">
        <v>119</v>
      </c>
      <c r="M32" s="73">
        <v>7</v>
      </c>
      <c r="N32" s="533">
        <v>26541.72</v>
      </c>
      <c r="O32" s="472" t="s">
        <v>2044</v>
      </c>
      <c r="P32" s="469">
        <v>36</v>
      </c>
      <c r="Q32" s="151"/>
      <c r="R32" s="112"/>
      <c r="S32" s="112"/>
      <c r="T32" s="112"/>
      <c r="U32" s="112"/>
      <c r="V32" s="112"/>
      <c r="W32" s="112"/>
      <c r="X32" s="112"/>
      <c r="Y32" s="112"/>
      <c r="Z32" s="112"/>
      <c r="AA32" s="112"/>
      <c r="AB32" s="112"/>
      <c r="AC32" s="112"/>
      <c r="AD32" s="112"/>
      <c r="AE32" s="112"/>
      <c r="AF32" s="112"/>
      <c r="AG32" s="112"/>
      <c r="AH32" s="112"/>
    </row>
    <row r="33" spans="1:34" s="152" customFormat="1" ht="25.5">
      <c r="A33" s="469"/>
      <c r="B33" s="472"/>
      <c r="C33" s="472"/>
      <c r="D33" s="472"/>
      <c r="E33" s="472"/>
      <c r="F33" s="472"/>
      <c r="G33" s="472"/>
      <c r="H33" s="472"/>
      <c r="I33" s="472"/>
      <c r="J33" s="472"/>
      <c r="K33" s="469"/>
      <c r="L33" s="73" t="s">
        <v>120</v>
      </c>
      <c r="M33" s="73">
        <v>105</v>
      </c>
      <c r="N33" s="533"/>
      <c r="O33" s="472"/>
      <c r="P33" s="469"/>
      <c r="Q33" s="151"/>
      <c r="R33" s="112"/>
      <c r="S33" s="112"/>
      <c r="T33" s="112"/>
      <c r="U33" s="112"/>
      <c r="V33" s="112"/>
      <c r="W33" s="112"/>
      <c r="X33" s="112"/>
      <c r="Y33" s="112"/>
      <c r="Z33" s="112"/>
      <c r="AA33" s="112"/>
      <c r="AB33" s="112"/>
      <c r="AC33" s="112"/>
      <c r="AD33" s="112"/>
      <c r="AE33" s="112"/>
      <c r="AF33" s="112"/>
      <c r="AG33" s="112"/>
      <c r="AH33" s="112"/>
    </row>
    <row r="34" spans="1:34" s="152" customFormat="1" ht="38.25">
      <c r="A34" s="469"/>
      <c r="B34" s="472"/>
      <c r="C34" s="472"/>
      <c r="D34" s="472"/>
      <c r="E34" s="472"/>
      <c r="F34" s="472"/>
      <c r="G34" s="472"/>
      <c r="H34" s="472"/>
      <c r="I34" s="472"/>
      <c r="J34" s="472"/>
      <c r="K34" s="469"/>
      <c r="L34" s="73" t="s">
        <v>567</v>
      </c>
      <c r="M34" s="73">
        <v>1000</v>
      </c>
      <c r="N34" s="533"/>
      <c r="O34" s="472"/>
      <c r="P34" s="469"/>
      <c r="Q34" s="151"/>
      <c r="R34" s="112"/>
      <c r="S34" s="112"/>
      <c r="T34" s="112"/>
      <c r="U34" s="112"/>
      <c r="V34" s="112"/>
      <c r="W34" s="112"/>
      <c r="X34" s="112"/>
      <c r="Y34" s="112"/>
      <c r="Z34" s="112"/>
      <c r="AA34" s="112"/>
      <c r="AB34" s="112"/>
      <c r="AC34" s="112"/>
      <c r="AD34" s="112"/>
      <c r="AE34" s="112"/>
      <c r="AF34" s="112"/>
      <c r="AG34" s="112"/>
      <c r="AH34" s="112"/>
    </row>
    <row r="35" spans="1:34" s="19" customFormat="1" ht="12.75">
      <c r="A35" s="469">
        <v>18</v>
      </c>
      <c r="B35" s="469">
        <v>13</v>
      </c>
      <c r="C35" s="469" t="s">
        <v>88</v>
      </c>
      <c r="D35" s="469" t="s">
        <v>58</v>
      </c>
      <c r="E35" s="472" t="s">
        <v>2045</v>
      </c>
      <c r="F35" s="469" t="s">
        <v>2046</v>
      </c>
      <c r="G35" s="472" t="s">
        <v>2047</v>
      </c>
      <c r="H35" s="472" t="s">
        <v>2048</v>
      </c>
      <c r="I35" s="472" t="s">
        <v>2049</v>
      </c>
      <c r="J35" s="469" t="s">
        <v>2050</v>
      </c>
      <c r="K35" s="469" t="s">
        <v>204</v>
      </c>
      <c r="L35" s="73" t="s">
        <v>2051</v>
      </c>
      <c r="M35" s="73">
        <v>600</v>
      </c>
      <c r="N35" s="533">
        <v>13565.24</v>
      </c>
      <c r="O35" s="472" t="s">
        <v>2052</v>
      </c>
      <c r="P35" s="469">
        <v>35.5</v>
      </c>
      <c r="Q35" s="151"/>
      <c r="R35" s="112"/>
      <c r="S35" s="112"/>
      <c r="T35" s="112"/>
      <c r="U35" s="112"/>
      <c r="V35" s="112"/>
      <c r="W35" s="112"/>
      <c r="X35" s="112"/>
      <c r="Y35" s="112"/>
      <c r="Z35" s="112"/>
      <c r="AA35" s="112"/>
      <c r="AB35" s="112"/>
      <c r="AC35" s="112"/>
      <c r="AD35" s="112"/>
      <c r="AE35" s="112"/>
      <c r="AF35" s="112"/>
      <c r="AG35" s="112"/>
      <c r="AH35" s="112"/>
    </row>
    <row r="36" spans="1:34" s="19" customFormat="1" ht="38.25">
      <c r="A36" s="469"/>
      <c r="B36" s="469"/>
      <c r="C36" s="469"/>
      <c r="D36" s="469"/>
      <c r="E36" s="472"/>
      <c r="F36" s="469"/>
      <c r="G36" s="472"/>
      <c r="H36" s="472"/>
      <c r="I36" s="472"/>
      <c r="J36" s="469"/>
      <c r="K36" s="469"/>
      <c r="L36" s="73" t="s">
        <v>37</v>
      </c>
      <c r="M36" s="73">
        <v>1</v>
      </c>
      <c r="N36" s="533"/>
      <c r="O36" s="472"/>
      <c r="P36" s="469"/>
      <c r="Q36" s="151"/>
      <c r="R36" s="112"/>
      <c r="S36" s="112"/>
      <c r="T36" s="112"/>
      <c r="U36" s="112"/>
      <c r="V36" s="112"/>
      <c r="W36" s="112"/>
      <c r="X36" s="112"/>
      <c r="Y36" s="112"/>
      <c r="Z36" s="112"/>
      <c r="AA36" s="112"/>
      <c r="AB36" s="112"/>
      <c r="AC36" s="112"/>
      <c r="AD36" s="112"/>
      <c r="AE36" s="112"/>
      <c r="AF36" s="112"/>
      <c r="AG36" s="112"/>
      <c r="AH36" s="112"/>
    </row>
    <row r="37" spans="1:34" s="152" customFormat="1" ht="38.25">
      <c r="A37" s="119">
        <v>19</v>
      </c>
      <c r="B37" s="119">
        <v>10</v>
      </c>
      <c r="C37" s="119">
        <v>5</v>
      </c>
      <c r="D37" s="119" t="s">
        <v>58</v>
      </c>
      <c r="E37" s="73" t="s">
        <v>2053</v>
      </c>
      <c r="F37" s="73" t="s">
        <v>2054</v>
      </c>
      <c r="G37" s="73" t="s">
        <v>2055</v>
      </c>
      <c r="H37" s="119" t="s">
        <v>2056</v>
      </c>
      <c r="I37" s="73" t="s">
        <v>2057</v>
      </c>
      <c r="J37" s="119" t="s">
        <v>2058</v>
      </c>
      <c r="K37" s="119" t="s">
        <v>204</v>
      </c>
      <c r="L37" s="73" t="s">
        <v>37</v>
      </c>
      <c r="M37" s="73">
        <v>1</v>
      </c>
      <c r="N37" s="396">
        <v>7093.62</v>
      </c>
      <c r="O37" s="73" t="s">
        <v>2059</v>
      </c>
      <c r="P37" s="119">
        <v>35</v>
      </c>
      <c r="Q37" s="151"/>
      <c r="R37" s="112"/>
      <c r="S37" s="112"/>
      <c r="T37" s="112"/>
      <c r="U37" s="112"/>
      <c r="V37" s="112"/>
      <c r="W37" s="112"/>
      <c r="X37" s="112"/>
      <c r="Y37" s="112"/>
      <c r="Z37" s="112"/>
      <c r="AA37" s="112"/>
      <c r="AB37" s="112"/>
      <c r="AC37" s="112"/>
      <c r="AD37" s="112"/>
      <c r="AE37" s="112"/>
      <c r="AF37" s="112"/>
      <c r="AG37" s="112"/>
      <c r="AH37" s="112"/>
    </row>
    <row r="38" spans="1:34" s="19" customFormat="1" ht="140.25">
      <c r="A38" s="119">
        <v>20</v>
      </c>
      <c r="B38" s="119">
        <v>13</v>
      </c>
      <c r="C38" s="119">
        <v>5</v>
      </c>
      <c r="D38" s="119" t="s">
        <v>58</v>
      </c>
      <c r="E38" s="73" t="s">
        <v>2060</v>
      </c>
      <c r="F38" s="73" t="s">
        <v>2061</v>
      </c>
      <c r="G38" s="73" t="s">
        <v>2062</v>
      </c>
      <c r="H38" s="73" t="s">
        <v>2063</v>
      </c>
      <c r="I38" s="73" t="s">
        <v>2064</v>
      </c>
      <c r="J38" s="73" t="s">
        <v>2065</v>
      </c>
      <c r="K38" s="119" t="s">
        <v>204</v>
      </c>
      <c r="L38" s="73" t="s">
        <v>119</v>
      </c>
      <c r="M38" s="73">
        <v>3</v>
      </c>
      <c r="N38" s="396">
        <v>11904</v>
      </c>
      <c r="O38" s="73" t="s">
        <v>2066</v>
      </c>
      <c r="P38" s="119">
        <v>35</v>
      </c>
      <c r="Q38" s="151"/>
      <c r="R38" s="112"/>
      <c r="S38" s="112"/>
      <c r="T38" s="112"/>
      <c r="U38" s="112"/>
      <c r="V38" s="112"/>
      <c r="W38" s="112"/>
      <c r="X38" s="112"/>
      <c r="Y38" s="112"/>
      <c r="Z38" s="112"/>
      <c r="AA38" s="112"/>
      <c r="AB38" s="112"/>
      <c r="AC38" s="112"/>
      <c r="AD38" s="112"/>
      <c r="AE38" s="112"/>
      <c r="AF38" s="112"/>
      <c r="AG38" s="112"/>
      <c r="AH38" s="112"/>
    </row>
    <row r="39" spans="1:34" s="152" customFormat="1" ht="39.75" customHeight="1">
      <c r="A39" s="469">
        <v>21</v>
      </c>
      <c r="B39" s="472">
        <v>11</v>
      </c>
      <c r="C39" s="472" t="s">
        <v>88</v>
      </c>
      <c r="D39" s="469" t="s">
        <v>58</v>
      </c>
      <c r="E39" s="472" t="s">
        <v>2067</v>
      </c>
      <c r="F39" s="472" t="s">
        <v>2068</v>
      </c>
      <c r="G39" s="472" t="s">
        <v>2069</v>
      </c>
      <c r="H39" s="472" t="s">
        <v>2070</v>
      </c>
      <c r="I39" s="472" t="s">
        <v>2071</v>
      </c>
      <c r="J39" s="472" t="s">
        <v>2072</v>
      </c>
      <c r="K39" s="469" t="s">
        <v>204</v>
      </c>
      <c r="L39" s="73" t="s">
        <v>119</v>
      </c>
      <c r="M39" s="73">
        <v>5</v>
      </c>
      <c r="N39" s="533">
        <v>34575.019999999997</v>
      </c>
      <c r="O39" s="472" t="s">
        <v>2073</v>
      </c>
      <c r="P39" s="469">
        <v>35</v>
      </c>
      <c r="Q39" s="151"/>
      <c r="R39" s="112"/>
      <c r="S39" s="112"/>
      <c r="T39" s="112"/>
      <c r="U39" s="112"/>
      <c r="V39" s="112"/>
      <c r="W39" s="112"/>
      <c r="X39" s="112"/>
      <c r="Y39" s="112"/>
      <c r="Z39" s="112"/>
      <c r="AA39" s="112"/>
      <c r="AB39" s="112"/>
      <c r="AC39" s="112"/>
      <c r="AD39" s="112"/>
      <c r="AE39" s="112"/>
      <c r="AF39" s="112"/>
      <c r="AG39" s="112"/>
      <c r="AH39" s="112"/>
    </row>
    <row r="40" spans="1:34" s="152" customFormat="1" ht="39.75" customHeight="1">
      <c r="A40" s="469"/>
      <c r="B40" s="472"/>
      <c r="C40" s="472"/>
      <c r="D40" s="469"/>
      <c r="E40" s="472"/>
      <c r="F40" s="472"/>
      <c r="G40" s="472"/>
      <c r="H40" s="472"/>
      <c r="I40" s="472"/>
      <c r="J40" s="472"/>
      <c r="K40" s="469"/>
      <c r="L40" s="73" t="s">
        <v>120</v>
      </c>
      <c r="M40" s="73">
        <v>125</v>
      </c>
      <c r="N40" s="533"/>
      <c r="O40" s="472"/>
      <c r="P40" s="469"/>
      <c r="Q40" s="151"/>
      <c r="R40" s="112"/>
      <c r="S40" s="112"/>
      <c r="T40" s="112"/>
      <c r="U40" s="112"/>
      <c r="V40" s="112"/>
      <c r="W40" s="112"/>
      <c r="X40" s="112"/>
      <c r="Y40" s="112"/>
      <c r="Z40" s="112"/>
      <c r="AA40" s="112"/>
      <c r="AB40" s="112"/>
      <c r="AC40" s="112"/>
      <c r="AD40" s="112"/>
      <c r="AE40" s="112"/>
      <c r="AF40" s="112"/>
      <c r="AG40" s="112"/>
      <c r="AH40" s="112"/>
    </row>
    <row r="41" spans="1:34" s="152" customFormat="1" ht="33" customHeight="1">
      <c r="A41" s="469"/>
      <c r="B41" s="472"/>
      <c r="C41" s="472"/>
      <c r="D41" s="469"/>
      <c r="E41" s="472"/>
      <c r="F41" s="472"/>
      <c r="G41" s="472"/>
      <c r="H41" s="472"/>
      <c r="I41" s="472"/>
      <c r="J41" s="472"/>
      <c r="K41" s="469"/>
      <c r="L41" s="73" t="s">
        <v>2074</v>
      </c>
      <c r="M41" s="73">
        <v>4</v>
      </c>
      <c r="N41" s="533"/>
      <c r="O41" s="472"/>
      <c r="P41" s="469"/>
      <c r="Q41" s="151"/>
      <c r="R41" s="112"/>
      <c r="S41" s="112"/>
      <c r="T41" s="112"/>
      <c r="U41" s="112"/>
      <c r="V41" s="112"/>
      <c r="W41" s="112"/>
      <c r="X41" s="112"/>
      <c r="Y41" s="112"/>
      <c r="Z41" s="112"/>
      <c r="AA41" s="112"/>
      <c r="AB41" s="112"/>
      <c r="AC41" s="112"/>
      <c r="AD41" s="112"/>
      <c r="AE41" s="112"/>
      <c r="AF41" s="112"/>
      <c r="AG41" s="112"/>
      <c r="AH41" s="112"/>
    </row>
    <row r="42" spans="1:34" s="152" customFormat="1" ht="12.75">
      <c r="A42" s="469">
        <v>22</v>
      </c>
      <c r="B42" s="469">
        <v>13</v>
      </c>
      <c r="C42" s="469" t="s">
        <v>88</v>
      </c>
      <c r="D42" s="469" t="s">
        <v>58</v>
      </c>
      <c r="E42" s="472" t="s">
        <v>2075</v>
      </c>
      <c r="F42" s="472" t="s">
        <v>2076</v>
      </c>
      <c r="G42" s="472" t="s">
        <v>2077</v>
      </c>
      <c r="H42" s="469" t="s">
        <v>2078</v>
      </c>
      <c r="I42" s="472" t="s">
        <v>2079</v>
      </c>
      <c r="J42" s="469" t="s">
        <v>2080</v>
      </c>
      <c r="K42" s="469" t="s">
        <v>204</v>
      </c>
      <c r="L42" s="73" t="s">
        <v>63</v>
      </c>
      <c r="M42" s="73">
        <v>1</v>
      </c>
      <c r="N42" s="533">
        <v>8830.23</v>
      </c>
      <c r="O42" s="472" t="s">
        <v>2052</v>
      </c>
      <c r="P42" s="469">
        <v>35</v>
      </c>
      <c r="Q42" s="151"/>
      <c r="R42" s="112"/>
      <c r="S42" s="112"/>
      <c r="T42" s="112"/>
      <c r="U42" s="112"/>
      <c r="V42" s="112"/>
      <c r="W42" s="112"/>
      <c r="X42" s="112"/>
      <c r="Y42" s="112"/>
      <c r="Z42" s="112"/>
      <c r="AA42" s="112"/>
      <c r="AB42" s="112"/>
      <c r="AC42" s="112"/>
      <c r="AD42" s="112"/>
      <c r="AE42" s="112"/>
      <c r="AF42" s="112"/>
      <c r="AG42" s="112"/>
      <c r="AH42" s="112"/>
    </row>
    <row r="43" spans="1:34" s="152" customFormat="1" ht="25.5">
      <c r="A43" s="469"/>
      <c r="B43" s="469"/>
      <c r="C43" s="469"/>
      <c r="D43" s="469"/>
      <c r="E43" s="472"/>
      <c r="F43" s="472"/>
      <c r="G43" s="472"/>
      <c r="H43" s="469"/>
      <c r="I43" s="472"/>
      <c r="J43" s="469"/>
      <c r="K43" s="469"/>
      <c r="L43" s="73" t="s">
        <v>1191</v>
      </c>
      <c r="M43" s="73">
        <v>200</v>
      </c>
      <c r="N43" s="533"/>
      <c r="O43" s="472"/>
      <c r="P43" s="469"/>
      <c r="Q43" s="151"/>
      <c r="R43" s="112"/>
      <c r="S43" s="112"/>
      <c r="T43" s="112"/>
      <c r="U43" s="112"/>
      <c r="V43" s="112"/>
      <c r="W43" s="112"/>
      <c r="X43" s="112"/>
      <c r="Y43" s="112"/>
      <c r="Z43" s="112"/>
      <c r="AA43" s="112"/>
      <c r="AB43" s="112"/>
      <c r="AC43" s="112"/>
      <c r="AD43" s="112"/>
      <c r="AE43" s="112"/>
      <c r="AF43" s="112"/>
      <c r="AG43" s="112"/>
      <c r="AH43" s="112"/>
    </row>
    <row r="44" spans="1:34" s="152" customFormat="1" ht="51">
      <c r="A44" s="119">
        <v>23</v>
      </c>
      <c r="B44" s="73">
        <v>10</v>
      </c>
      <c r="C44" s="73" t="s">
        <v>80</v>
      </c>
      <c r="D44" s="119" t="s">
        <v>2081</v>
      </c>
      <c r="E44" s="73" t="s">
        <v>2045</v>
      </c>
      <c r="F44" s="73" t="s">
        <v>2082</v>
      </c>
      <c r="G44" s="73" t="s">
        <v>2083</v>
      </c>
      <c r="H44" s="73" t="s">
        <v>2084</v>
      </c>
      <c r="I44" s="73" t="s">
        <v>2085</v>
      </c>
      <c r="J44" s="119" t="s">
        <v>2086</v>
      </c>
      <c r="K44" s="119" t="s">
        <v>204</v>
      </c>
      <c r="L44" s="73" t="s">
        <v>37</v>
      </c>
      <c r="M44" s="73">
        <v>1</v>
      </c>
      <c r="N44" s="396">
        <v>14769.4</v>
      </c>
      <c r="O44" s="73" t="s">
        <v>2052</v>
      </c>
      <c r="P44" s="119">
        <v>35</v>
      </c>
      <c r="Q44" s="151"/>
      <c r="R44" s="112"/>
      <c r="S44" s="112"/>
      <c r="T44" s="112"/>
      <c r="U44" s="112"/>
      <c r="V44" s="112"/>
      <c r="W44" s="112"/>
      <c r="X44" s="112"/>
      <c r="Y44" s="112"/>
      <c r="Z44" s="112"/>
      <c r="AA44" s="112"/>
      <c r="AB44" s="112"/>
      <c r="AC44" s="112"/>
      <c r="AD44" s="112"/>
      <c r="AE44" s="112"/>
      <c r="AF44" s="112"/>
      <c r="AG44" s="112"/>
      <c r="AH44" s="112"/>
    </row>
    <row r="45" spans="1:34" s="152" customFormat="1" ht="25.5">
      <c r="A45" s="469">
        <v>24</v>
      </c>
      <c r="B45" s="469">
        <v>13</v>
      </c>
      <c r="C45" s="469" t="s">
        <v>423</v>
      </c>
      <c r="D45" s="469" t="s">
        <v>58</v>
      </c>
      <c r="E45" s="472" t="s">
        <v>2087</v>
      </c>
      <c r="F45" s="472" t="s">
        <v>2088</v>
      </c>
      <c r="G45" s="472" t="s">
        <v>2089</v>
      </c>
      <c r="H45" s="472" t="s">
        <v>2090</v>
      </c>
      <c r="I45" s="472" t="s">
        <v>2091</v>
      </c>
      <c r="J45" s="469" t="s">
        <v>2092</v>
      </c>
      <c r="K45" s="469" t="s">
        <v>204</v>
      </c>
      <c r="L45" s="73" t="s">
        <v>119</v>
      </c>
      <c r="M45" s="73">
        <v>1</v>
      </c>
      <c r="N45" s="533">
        <v>14225.88</v>
      </c>
      <c r="O45" s="472" t="s">
        <v>2093</v>
      </c>
      <c r="P45" s="469">
        <v>35</v>
      </c>
      <c r="Q45" s="151"/>
      <c r="R45" s="112"/>
      <c r="S45" s="112"/>
      <c r="T45" s="112"/>
      <c r="U45" s="112"/>
      <c r="V45" s="112"/>
      <c r="W45" s="112"/>
      <c r="X45" s="112"/>
      <c r="Y45" s="112"/>
      <c r="Z45" s="112"/>
      <c r="AA45" s="112"/>
      <c r="AB45" s="112"/>
      <c r="AC45" s="112"/>
      <c r="AD45" s="112"/>
      <c r="AE45" s="112"/>
      <c r="AF45" s="112"/>
      <c r="AG45" s="112"/>
      <c r="AH45" s="112"/>
    </row>
    <row r="46" spans="1:34" s="152" customFormat="1" ht="38.25">
      <c r="A46" s="469"/>
      <c r="B46" s="469"/>
      <c r="C46" s="469"/>
      <c r="D46" s="469"/>
      <c r="E46" s="472"/>
      <c r="F46" s="472"/>
      <c r="G46" s="472"/>
      <c r="H46" s="472"/>
      <c r="I46" s="472"/>
      <c r="J46" s="469"/>
      <c r="K46" s="469"/>
      <c r="L46" s="73" t="s">
        <v>567</v>
      </c>
      <c r="M46" s="73">
        <v>2000</v>
      </c>
      <c r="N46" s="533"/>
      <c r="O46" s="472"/>
      <c r="P46" s="469"/>
      <c r="Q46" s="151"/>
      <c r="R46" s="112"/>
      <c r="S46" s="112"/>
      <c r="T46" s="112"/>
      <c r="U46" s="112"/>
      <c r="V46" s="112"/>
      <c r="W46" s="112"/>
      <c r="X46" s="112"/>
      <c r="Y46" s="112"/>
      <c r="Z46" s="112"/>
      <c r="AA46" s="112"/>
      <c r="AB46" s="112"/>
      <c r="AC46" s="112"/>
      <c r="AD46" s="112"/>
      <c r="AE46" s="112"/>
      <c r="AF46" s="112"/>
      <c r="AG46" s="112"/>
      <c r="AH46" s="112"/>
    </row>
    <row r="47" spans="1:34" s="152" customFormat="1" ht="38.25">
      <c r="A47" s="469"/>
      <c r="B47" s="469"/>
      <c r="C47" s="469"/>
      <c r="D47" s="469"/>
      <c r="E47" s="472"/>
      <c r="F47" s="472"/>
      <c r="G47" s="472"/>
      <c r="H47" s="472"/>
      <c r="I47" s="472"/>
      <c r="J47" s="469"/>
      <c r="K47" s="469"/>
      <c r="L47" s="73" t="s">
        <v>568</v>
      </c>
      <c r="M47" s="446">
        <v>4</v>
      </c>
      <c r="N47" s="533"/>
      <c r="O47" s="472"/>
      <c r="P47" s="469"/>
      <c r="Q47" s="151"/>
      <c r="R47" s="112"/>
      <c r="S47" s="112"/>
      <c r="T47" s="112"/>
      <c r="U47" s="112"/>
      <c r="V47" s="112"/>
      <c r="W47" s="112"/>
      <c r="X47" s="112"/>
      <c r="Y47" s="112"/>
      <c r="Z47" s="112"/>
      <c r="AA47" s="112"/>
      <c r="AB47" s="112"/>
      <c r="AC47" s="112"/>
      <c r="AD47" s="112"/>
      <c r="AE47" s="112"/>
      <c r="AF47" s="112"/>
      <c r="AG47" s="112"/>
      <c r="AH47" s="112"/>
    </row>
    <row r="48" spans="1:34" s="152" customFormat="1" ht="25.5">
      <c r="A48" s="469">
        <v>25</v>
      </c>
      <c r="B48" s="472">
        <v>4</v>
      </c>
      <c r="C48" s="472" t="s">
        <v>107</v>
      </c>
      <c r="D48" s="472" t="s">
        <v>2094</v>
      </c>
      <c r="E48" s="472" t="s">
        <v>2095</v>
      </c>
      <c r="F48" s="472" t="s">
        <v>2096</v>
      </c>
      <c r="G48" s="472" t="s">
        <v>2097</v>
      </c>
      <c r="H48" s="472" t="s">
        <v>2098</v>
      </c>
      <c r="I48" s="472" t="s">
        <v>2099</v>
      </c>
      <c r="J48" s="472" t="s">
        <v>1170</v>
      </c>
      <c r="K48" s="469" t="s">
        <v>204</v>
      </c>
      <c r="L48" s="73" t="s">
        <v>119</v>
      </c>
      <c r="M48" s="73">
        <v>10</v>
      </c>
      <c r="N48" s="533">
        <v>58789.52</v>
      </c>
      <c r="O48" s="472" t="s">
        <v>2100</v>
      </c>
      <c r="P48" s="469">
        <v>35</v>
      </c>
      <c r="Q48" s="151"/>
      <c r="R48" s="112"/>
      <c r="S48" s="112"/>
      <c r="T48" s="112"/>
      <c r="U48" s="112"/>
      <c r="V48" s="112"/>
      <c r="W48" s="112"/>
      <c r="X48" s="112"/>
      <c r="Y48" s="112"/>
      <c r="Z48" s="112"/>
      <c r="AA48" s="112"/>
      <c r="AB48" s="112"/>
      <c r="AC48" s="112"/>
      <c r="AD48" s="112"/>
      <c r="AE48" s="112"/>
      <c r="AF48" s="112"/>
      <c r="AG48" s="112"/>
      <c r="AH48" s="112"/>
    </row>
    <row r="49" spans="1:34" s="152" customFormat="1" ht="25.5">
      <c r="A49" s="469"/>
      <c r="B49" s="472"/>
      <c r="C49" s="472"/>
      <c r="D49" s="472"/>
      <c r="E49" s="472"/>
      <c r="F49" s="472"/>
      <c r="G49" s="472"/>
      <c r="H49" s="472"/>
      <c r="I49" s="472"/>
      <c r="J49" s="472"/>
      <c r="K49" s="469"/>
      <c r="L49" s="73" t="s">
        <v>120</v>
      </c>
      <c r="M49" s="73">
        <v>100</v>
      </c>
      <c r="N49" s="533"/>
      <c r="O49" s="472"/>
      <c r="P49" s="469"/>
      <c r="Q49" s="151"/>
      <c r="R49" s="112"/>
      <c r="S49" s="112"/>
      <c r="T49" s="112"/>
      <c r="U49" s="112"/>
      <c r="V49" s="112"/>
      <c r="W49" s="112"/>
      <c r="X49" s="112"/>
      <c r="Y49" s="112"/>
      <c r="Z49" s="112"/>
      <c r="AA49" s="112"/>
      <c r="AB49" s="112"/>
      <c r="AC49" s="112"/>
      <c r="AD49" s="112"/>
      <c r="AE49" s="112"/>
      <c r="AF49" s="112"/>
      <c r="AG49" s="112"/>
      <c r="AH49" s="112"/>
    </row>
    <row r="50" spans="1:34" s="152" customFormat="1" ht="102">
      <c r="A50" s="119">
        <v>26</v>
      </c>
      <c r="B50" s="73">
        <v>6</v>
      </c>
      <c r="C50" s="73">
        <v>3</v>
      </c>
      <c r="D50" s="73" t="s">
        <v>192</v>
      </c>
      <c r="E50" s="73" t="s">
        <v>2095</v>
      </c>
      <c r="F50" s="73" t="s">
        <v>2101</v>
      </c>
      <c r="G50" s="73" t="s">
        <v>2102</v>
      </c>
      <c r="H50" s="73" t="s">
        <v>408</v>
      </c>
      <c r="I50" s="73" t="s">
        <v>2103</v>
      </c>
      <c r="J50" s="73" t="s">
        <v>2104</v>
      </c>
      <c r="K50" s="119" t="s">
        <v>204</v>
      </c>
      <c r="L50" s="73" t="s">
        <v>567</v>
      </c>
      <c r="M50" s="73">
        <v>2000</v>
      </c>
      <c r="N50" s="396">
        <v>25854.6</v>
      </c>
      <c r="O50" s="73" t="s">
        <v>2100</v>
      </c>
      <c r="P50" s="119">
        <v>35</v>
      </c>
      <c r="Q50" s="151"/>
      <c r="R50" s="112"/>
      <c r="S50" s="112"/>
      <c r="T50" s="112"/>
      <c r="U50" s="112"/>
      <c r="V50" s="112"/>
      <c r="W50" s="112"/>
      <c r="X50" s="112"/>
      <c r="Y50" s="112"/>
      <c r="Z50" s="112"/>
      <c r="AA50" s="112"/>
      <c r="AB50" s="112"/>
      <c r="AC50" s="112"/>
      <c r="AD50" s="112"/>
      <c r="AE50" s="112"/>
      <c r="AF50" s="112"/>
      <c r="AG50" s="112"/>
      <c r="AH50" s="112"/>
    </row>
    <row r="51" spans="1:34" s="152" customFormat="1" ht="89.25">
      <c r="A51" s="119">
        <v>27</v>
      </c>
      <c r="B51" s="73">
        <v>13</v>
      </c>
      <c r="C51" s="73">
        <v>4</v>
      </c>
      <c r="D51" s="73" t="s">
        <v>99</v>
      </c>
      <c r="E51" s="73" t="s">
        <v>2105</v>
      </c>
      <c r="F51" s="73" t="s">
        <v>2106</v>
      </c>
      <c r="G51" s="73" t="s">
        <v>2107</v>
      </c>
      <c r="H51" s="73" t="s">
        <v>2108</v>
      </c>
      <c r="I51" s="73" t="s">
        <v>2109</v>
      </c>
      <c r="J51" s="73" t="s">
        <v>2110</v>
      </c>
      <c r="K51" s="119" t="s">
        <v>204</v>
      </c>
      <c r="L51" s="73" t="s">
        <v>37</v>
      </c>
      <c r="M51" s="73">
        <v>1</v>
      </c>
      <c r="N51" s="396">
        <v>44375</v>
      </c>
      <c r="O51" s="73" t="s">
        <v>2111</v>
      </c>
      <c r="P51" s="119">
        <v>35</v>
      </c>
      <c r="Q51" s="151"/>
      <c r="R51" s="112"/>
      <c r="S51" s="112"/>
      <c r="T51" s="112"/>
      <c r="U51" s="112"/>
      <c r="V51" s="112"/>
      <c r="W51" s="112"/>
      <c r="X51" s="112"/>
      <c r="Y51" s="112"/>
      <c r="Z51" s="112"/>
      <c r="AA51" s="112"/>
      <c r="AB51" s="112"/>
      <c r="AC51" s="112"/>
      <c r="AD51" s="112"/>
      <c r="AE51" s="112"/>
      <c r="AF51" s="112"/>
      <c r="AG51" s="112"/>
      <c r="AH51" s="112"/>
    </row>
    <row r="52" spans="1:34" s="19" customFormat="1" ht="114.75">
      <c r="A52" s="119">
        <v>28</v>
      </c>
      <c r="B52" s="119">
        <v>13</v>
      </c>
      <c r="C52" s="119" t="s">
        <v>423</v>
      </c>
      <c r="D52" s="119" t="s">
        <v>89</v>
      </c>
      <c r="E52" s="73" t="s">
        <v>2028</v>
      </c>
      <c r="F52" s="73" t="s">
        <v>2112</v>
      </c>
      <c r="G52" s="73" t="s">
        <v>2113</v>
      </c>
      <c r="H52" s="73" t="s">
        <v>2114</v>
      </c>
      <c r="I52" s="73" t="s">
        <v>2115</v>
      </c>
      <c r="J52" s="73" t="s">
        <v>2116</v>
      </c>
      <c r="K52" s="119" t="s">
        <v>204</v>
      </c>
      <c r="L52" s="73" t="s">
        <v>26</v>
      </c>
      <c r="M52" s="73">
        <v>1</v>
      </c>
      <c r="N52" s="396">
        <v>38601.14</v>
      </c>
      <c r="O52" s="73" t="s">
        <v>2117</v>
      </c>
      <c r="P52" s="119">
        <v>35</v>
      </c>
      <c r="Q52" s="151"/>
      <c r="R52" s="112"/>
      <c r="S52" s="112"/>
      <c r="T52" s="112"/>
      <c r="U52" s="112"/>
      <c r="V52" s="112"/>
      <c r="W52" s="112"/>
      <c r="X52" s="112"/>
      <c r="Y52" s="112"/>
      <c r="Z52" s="112"/>
      <c r="AA52" s="112"/>
      <c r="AB52" s="112"/>
      <c r="AC52" s="112"/>
      <c r="AD52" s="112"/>
      <c r="AE52" s="112"/>
      <c r="AF52" s="112"/>
      <c r="AG52" s="112"/>
      <c r="AH52" s="112"/>
    </row>
    <row r="53" spans="1:34" s="152" customFormat="1" ht="46.5" customHeight="1">
      <c r="A53" s="469">
        <v>29</v>
      </c>
      <c r="B53" s="469">
        <v>13</v>
      </c>
      <c r="C53" s="469" t="s">
        <v>2118</v>
      </c>
      <c r="D53" s="469" t="s">
        <v>58</v>
      </c>
      <c r="E53" s="472" t="s">
        <v>2028</v>
      </c>
      <c r="F53" s="472" t="s">
        <v>2119</v>
      </c>
      <c r="G53" s="472" t="s">
        <v>2120</v>
      </c>
      <c r="H53" s="472" t="s">
        <v>2121</v>
      </c>
      <c r="I53" s="472" t="s">
        <v>2122</v>
      </c>
      <c r="J53" s="472" t="s">
        <v>2123</v>
      </c>
      <c r="K53" s="469" t="s">
        <v>204</v>
      </c>
      <c r="L53" s="73" t="s">
        <v>26</v>
      </c>
      <c r="M53" s="73">
        <v>1</v>
      </c>
      <c r="N53" s="533">
        <v>38797.94</v>
      </c>
      <c r="O53" s="472" t="s">
        <v>2117</v>
      </c>
      <c r="P53" s="469">
        <v>35</v>
      </c>
      <c r="Q53" s="151"/>
      <c r="R53" s="112"/>
      <c r="S53" s="112"/>
      <c r="T53" s="112"/>
      <c r="U53" s="112"/>
      <c r="V53" s="112"/>
      <c r="W53" s="112"/>
      <c r="X53" s="112"/>
      <c r="Y53" s="112"/>
      <c r="Z53" s="112"/>
      <c r="AA53" s="112"/>
      <c r="AB53" s="112"/>
      <c r="AC53" s="112"/>
      <c r="AD53" s="112"/>
      <c r="AE53" s="112"/>
      <c r="AF53" s="112"/>
      <c r="AG53" s="112"/>
      <c r="AH53" s="112"/>
    </row>
    <row r="54" spans="1:34" s="152" customFormat="1" ht="27.75" customHeight="1">
      <c r="A54" s="469"/>
      <c r="B54" s="469"/>
      <c r="C54" s="469"/>
      <c r="D54" s="469"/>
      <c r="E54" s="472"/>
      <c r="F54" s="472"/>
      <c r="G54" s="472"/>
      <c r="H54" s="472"/>
      <c r="I54" s="472"/>
      <c r="J54" s="472"/>
      <c r="K54" s="469"/>
      <c r="L54" s="73" t="s">
        <v>75</v>
      </c>
      <c r="M54" s="73">
        <v>500</v>
      </c>
      <c r="N54" s="533"/>
      <c r="O54" s="472"/>
      <c r="P54" s="469"/>
      <c r="Q54" s="151"/>
      <c r="R54" s="112"/>
      <c r="S54" s="112"/>
      <c r="T54" s="112"/>
      <c r="U54" s="112"/>
      <c r="V54" s="112"/>
      <c r="W54" s="112"/>
      <c r="X54" s="112"/>
      <c r="Y54" s="112"/>
      <c r="Z54" s="112"/>
      <c r="AA54" s="112"/>
      <c r="AB54" s="112"/>
      <c r="AC54" s="112"/>
      <c r="AD54" s="112"/>
      <c r="AE54" s="112"/>
      <c r="AF54" s="112"/>
      <c r="AG54" s="112"/>
      <c r="AH54" s="112"/>
    </row>
    <row r="55" spans="1:34" s="152" customFormat="1" ht="38.25" customHeight="1">
      <c r="A55" s="469">
        <v>30</v>
      </c>
      <c r="B55" s="472">
        <v>10</v>
      </c>
      <c r="C55" s="472" t="s">
        <v>411</v>
      </c>
      <c r="D55" s="472" t="s">
        <v>766</v>
      </c>
      <c r="E55" s="472" t="s">
        <v>2028</v>
      </c>
      <c r="F55" s="472" t="s">
        <v>2124</v>
      </c>
      <c r="G55" s="472" t="s">
        <v>2125</v>
      </c>
      <c r="H55" s="472" t="s">
        <v>2126</v>
      </c>
      <c r="I55" s="472" t="s">
        <v>600</v>
      </c>
      <c r="J55" s="472" t="s">
        <v>2127</v>
      </c>
      <c r="K55" s="469" t="s">
        <v>204</v>
      </c>
      <c r="L55" s="73" t="s">
        <v>37</v>
      </c>
      <c r="M55" s="73">
        <v>1</v>
      </c>
      <c r="N55" s="533">
        <v>30000</v>
      </c>
      <c r="O55" s="472" t="s">
        <v>2128</v>
      </c>
      <c r="P55" s="469">
        <v>35</v>
      </c>
      <c r="Q55" s="151"/>
      <c r="R55" s="112"/>
      <c r="S55" s="112"/>
      <c r="T55" s="112"/>
      <c r="U55" s="112"/>
      <c r="V55" s="112"/>
      <c r="W55" s="112"/>
      <c r="X55" s="112"/>
      <c r="Y55" s="112"/>
      <c r="Z55" s="112"/>
      <c r="AA55" s="112"/>
      <c r="AB55" s="112"/>
      <c r="AC55" s="112"/>
      <c r="AD55" s="112"/>
      <c r="AE55" s="112"/>
      <c r="AF55" s="112"/>
      <c r="AG55" s="112"/>
      <c r="AH55" s="112"/>
    </row>
    <row r="56" spans="1:34" s="152" customFormat="1" ht="12.75">
      <c r="A56" s="469"/>
      <c r="B56" s="472"/>
      <c r="C56" s="472"/>
      <c r="D56" s="472"/>
      <c r="E56" s="472"/>
      <c r="F56" s="472"/>
      <c r="G56" s="472"/>
      <c r="H56" s="472"/>
      <c r="I56" s="472"/>
      <c r="J56" s="472"/>
      <c r="K56" s="469"/>
      <c r="L56" s="73" t="s">
        <v>63</v>
      </c>
      <c r="M56" s="73">
        <v>1</v>
      </c>
      <c r="N56" s="533"/>
      <c r="O56" s="472"/>
      <c r="P56" s="469"/>
      <c r="Q56" s="151"/>
      <c r="R56" s="112"/>
      <c r="S56" s="112"/>
      <c r="T56" s="112"/>
      <c r="U56" s="112"/>
      <c r="V56" s="112"/>
      <c r="W56" s="112"/>
      <c r="X56" s="112"/>
      <c r="Y56" s="112"/>
      <c r="Z56" s="112"/>
      <c r="AA56" s="112"/>
      <c r="AB56" s="112"/>
      <c r="AC56" s="112"/>
      <c r="AD56" s="112"/>
      <c r="AE56" s="112"/>
      <c r="AF56" s="112"/>
      <c r="AG56" s="112"/>
      <c r="AH56" s="112"/>
    </row>
    <row r="57" spans="1:34" s="19" customFormat="1" ht="38.25" customHeight="1">
      <c r="A57" s="469">
        <v>31</v>
      </c>
      <c r="B57" s="469">
        <v>13</v>
      </c>
      <c r="C57" s="469" t="s">
        <v>88</v>
      </c>
      <c r="D57" s="469" t="s">
        <v>58</v>
      </c>
      <c r="E57" s="472" t="s">
        <v>2129</v>
      </c>
      <c r="F57" s="472" t="s">
        <v>2130</v>
      </c>
      <c r="G57" s="472" t="s">
        <v>2131</v>
      </c>
      <c r="H57" s="472" t="s">
        <v>2132</v>
      </c>
      <c r="I57" s="472" t="s">
        <v>2133</v>
      </c>
      <c r="J57" s="469" t="s">
        <v>2134</v>
      </c>
      <c r="K57" s="469" t="s">
        <v>204</v>
      </c>
      <c r="L57" s="73" t="s">
        <v>26</v>
      </c>
      <c r="M57" s="73">
        <v>1</v>
      </c>
      <c r="N57" s="533">
        <v>18000</v>
      </c>
      <c r="O57" s="472" t="s">
        <v>2135</v>
      </c>
      <c r="P57" s="469">
        <v>34.5</v>
      </c>
      <c r="Q57" s="151"/>
      <c r="R57" s="112"/>
      <c r="S57" s="112"/>
      <c r="T57" s="112"/>
      <c r="U57" s="112"/>
      <c r="V57" s="112"/>
      <c r="W57" s="112"/>
      <c r="X57" s="112"/>
      <c r="Y57" s="112"/>
      <c r="Z57" s="112"/>
      <c r="AA57" s="112"/>
      <c r="AB57" s="112"/>
      <c r="AC57" s="112"/>
      <c r="AD57" s="112"/>
      <c r="AE57" s="112"/>
      <c r="AF57" s="112"/>
      <c r="AG57" s="112"/>
      <c r="AH57" s="112"/>
    </row>
    <row r="58" spans="1:34" s="19" customFormat="1" ht="38.25">
      <c r="A58" s="469"/>
      <c r="B58" s="469"/>
      <c r="C58" s="469"/>
      <c r="D58" s="469"/>
      <c r="E58" s="472"/>
      <c r="F58" s="472"/>
      <c r="G58" s="472"/>
      <c r="H58" s="472"/>
      <c r="I58" s="472"/>
      <c r="J58" s="469"/>
      <c r="K58" s="469"/>
      <c r="L58" s="73" t="s">
        <v>75</v>
      </c>
      <c r="M58" s="73">
        <v>60</v>
      </c>
      <c r="N58" s="533"/>
      <c r="O58" s="472"/>
      <c r="P58" s="469"/>
      <c r="Q58" s="151"/>
      <c r="R58" s="112"/>
      <c r="S58" s="112"/>
      <c r="T58" s="112"/>
      <c r="U58" s="112"/>
      <c r="V58" s="112"/>
      <c r="W58" s="112"/>
      <c r="X58" s="112"/>
      <c r="Y58" s="112"/>
      <c r="Z58" s="112"/>
      <c r="AA58" s="112"/>
      <c r="AB58" s="112"/>
      <c r="AC58" s="112"/>
      <c r="AD58" s="112"/>
      <c r="AE58" s="112"/>
      <c r="AF58" s="112"/>
      <c r="AG58" s="112"/>
      <c r="AH58" s="112"/>
    </row>
    <row r="59" spans="1:34" s="19" customFormat="1" ht="25.5">
      <c r="A59" s="469"/>
      <c r="B59" s="469"/>
      <c r="C59" s="469"/>
      <c r="D59" s="469"/>
      <c r="E59" s="472"/>
      <c r="F59" s="472"/>
      <c r="G59" s="472"/>
      <c r="H59" s="472"/>
      <c r="I59" s="472"/>
      <c r="J59" s="469"/>
      <c r="K59" s="469"/>
      <c r="L59" s="73" t="s">
        <v>26</v>
      </c>
      <c r="M59" s="73">
        <v>4</v>
      </c>
      <c r="N59" s="533"/>
      <c r="O59" s="472"/>
      <c r="P59" s="469"/>
      <c r="Q59" s="151"/>
      <c r="R59" s="112"/>
      <c r="S59" s="112"/>
      <c r="T59" s="112"/>
      <c r="U59" s="112"/>
      <c r="V59" s="112"/>
      <c r="W59" s="112"/>
      <c r="X59" s="112"/>
      <c r="Y59" s="112"/>
      <c r="Z59" s="112"/>
      <c r="AA59" s="112"/>
      <c r="AB59" s="112"/>
      <c r="AC59" s="112"/>
      <c r="AD59" s="112"/>
      <c r="AE59" s="112"/>
      <c r="AF59" s="112"/>
      <c r="AG59" s="112"/>
      <c r="AH59" s="112"/>
    </row>
    <row r="60" spans="1:34" s="19" customFormat="1" ht="38.25">
      <c r="A60" s="469"/>
      <c r="B60" s="469"/>
      <c r="C60" s="469"/>
      <c r="D60" s="469"/>
      <c r="E60" s="472"/>
      <c r="F60" s="472"/>
      <c r="G60" s="472"/>
      <c r="H60" s="472"/>
      <c r="I60" s="472"/>
      <c r="J60" s="469"/>
      <c r="K60" s="469"/>
      <c r="L60" s="73" t="s">
        <v>2136</v>
      </c>
      <c r="M60" s="73">
        <v>1</v>
      </c>
      <c r="N60" s="533"/>
      <c r="O60" s="472"/>
      <c r="P60" s="469"/>
      <c r="Q60" s="151"/>
      <c r="R60" s="112"/>
      <c r="S60" s="112"/>
      <c r="T60" s="112"/>
      <c r="U60" s="112"/>
      <c r="V60" s="112"/>
      <c r="W60" s="112"/>
      <c r="X60" s="112"/>
      <c r="Y60" s="112"/>
      <c r="Z60" s="112"/>
      <c r="AA60" s="112"/>
      <c r="AB60" s="112"/>
      <c r="AC60" s="112"/>
      <c r="AD60" s="112"/>
      <c r="AE60" s="112"/>
      <c r="AF60" s="112"/>
      <c r="AG60" s="112"/>
      <c r="AH60" s="112"/>
    </row>
    <row r="61" spans="1:34" s="19" customFormat="1" ht="25.5">
      <c r="A61" s="469">
        <v>32</v>
      </c>
      <c r="B61" s="469">
        <v>13</v>
      </c>
      <c r="C61" s="469" t="s">
        <v>1149</v>
      </c>
      <c r="D61" s="469" t="s">
        <v>50</v>
      </c>
      <c r="E61" s="472" t="s">
        <v>2137</v>
      </c>
      <c r="F61" s="472" t="s">
        <v>2138</v>
      </c>
      <c r="G61" s="472" t="s">
        <v>2139</v>
      </c>
      <c r="H61" s="469" t="s">
        <v>2140</v>
      </c>
      <c r="I61" s="472" t="s">
        <v>2141</v>
      </c>
      <c r="J61" s="469" t="s">
        <v>2142</v>
      </c>
      <c r="K61" s="469" t="s">
        <v>204</v>
      </c>
      <c r="L61" s="73" t="s">
        <v>119</v>
      </c>
      <c r="M61" s="73">
        <v>3</v>
      </c>
      <c r="N61" s="533">
        <v>80400</v>
      </c>
      <c r="O61" s="469"/>
      <c r="P61" s="469">
        <v>34</v>
      </c>
      <c r="Q61" s="151"/>
      <c r="R61" s="112"/>
      <c r="S61" s="112"/>
      <c r="T61" s="112"/>
      <c r="U61" s="112"/>
      <c r="V61" s="112"/>
      <c r="W61" s="112"/>
      <c r="X61" s="112"/>
      <c r="Y61" s="112"/>
      <c r="Z61" s="112"/>
      <c r="AA61" s="112"/>
      <c r="AB61" s="112"/>
      <c r="AC61" s="112"/>
      <c r="AD61" s="112"/>
      <c r="AE61" s="112"/>
      <c r="AF61" s="112"/>
      <c r="AG61" s="112"/>
      <c r="AH61" s="112"/>
    </row>
    <row r="62" spans="1:34" s="19" customFormat="1" ht="25.5">
      <c r="A62" s="469"/>
      <c r="B62" s="469"/>
      <c r="C62" s="469"/>
      <c r="D62" s="469"/>
      <c r="E62" s="472"/>
      <c r="F62" s="472"/>
      <c r="G62" s="472"/>
      <c r="H62" s="469"/>
      <c r="I62" s="472"/>
      <c r="J62" s="469"/>
      <c r="K62" s="469"/>
      <c r="L62" s="73" t="s">
        <v>120</v>
      </c>
      <c r="M62" s="73">
        <v>66</v>
      </c>
      <c r="N62" s="533"/>
      <c r="O62" s="469"/>
      <c r="P62" s="469"/>
      <c r="Q62" s="151"/>
      <c r="R62" s="112"/>
      <c r="S62" s="112"/>
      <c r="T62" s="112"/>
      <c r="U62" s="112"/>
      <c r="V62" s="112"/>
      <c r="W62" s="112"/>
      <c r="X62" s="112"/>
      <c r="Y62" s="112"/>
      <c r="Z62" s="112"/>
      <c r="AA62" s="112"/>
      <c r="AB62" s="112"/>
      <c r="AC62" s="112"/>
      <c r="AD62" s="112"/>
      <c r="AE62" s="112"/>
      <c r="AF62" s="112"/>
      <c r="AG62" s="112"/>
      <c r="AH62" s="112"/>
    </row>
    <row r="63" spans="1:34" s="19" customFormat="1" ht="25.5">
      <c r="A63" s="469"/>
      <c r="B63" s="469"/>
      <c r="C63" s="469"/>
      <c r="D63" s="469"/>
      <c r="E63" s="472"/>
      <c r="F63" s="472"/>
      <c r="G63" s="472"/>
      <c r="H63" s="469"/>
      <c r="I63" s="472"/>
      <c r="J63" s="469"/>
      <c r="K63" s="469"/>
      <c r="L63" s="73" t="s">
        <v>2143</v>
      </c>
      <c r="M63" s="73">
        <v>1000</v>
      </c>
      <c r="N63" s="533"/>
      <c r="O63" s="469"/>
      <c r="P63" s="469"/>
      <c r="Q63" s="151"/>
      <c r="R63" s="112"/>
      <c r="S63" s="112"/>
      <c r="T63" s="112"/>
      <c r="U63" s="112"/>
      <c r="V63" s="112"/>
      <c r="W63" s="112"/>
      <c r="X63" s="112"/>
      <c r="Y63" s="112"/>
      <c r="Z63" s="112"/>
      <c r="AA63" s="112"/>
      <c r="AB63" s="112"/>
      <c r="AC63" s="112"/>
      <c r="AD63" s="112"/>
      <c r="AE63" s="112"/>
      <c r="AF63" s="112"/>
      <c r="AG63" s="112"/>
      <c r="AH63" s="112"/>
    </row>
    <row r="64" spans="1:34" s="152" customFormat="1" ht="25.5">
      <c r="A64" s="469">
        <v>33</v>
      </c>
      <c r="B64" s="469">
        <v>12</v>
      </c>
      <c r="C64" s="469">
        <v>1</v>
      </c>
      <c r="D64" s="469" t="s">
        <v>50</v>
      </c>
      <c r="E64" s="472" t="s">
        <v>2144</v>
      </c>
      <c r="F64" s="472" t="s">
        <v>2145</v>
      </c>
      <c r="G64" s="472" t="s">
        <v>2146</v>
      </c>
      <c r="H64" s="472" t="s">
        <v>2147</v>
      </c>
      <c r="I64" s="472" t="s">
        <v>2148</v>
      </c>
      <c r="J64" s="472" t="s">
        <v>1133</v>
      </c>
      <c r="K64" s="469" t="s">
        <v>204</v>
      </c>
      <c r="L64" s="73" t="s">
        <v>26</v>
      </c>
      <c r="M64" s="73">
        <v>34</v>
      </c>
      <c r="N64" s="533">
        <v>42625.9</v>
      </c>
      <c r="O64" s="472" t="s">
        <v>2149</v>
      </c>
      <c r="P64" s="469">
        <v>34</v>
      </c>
      <c r="Q64" s="151"/>
      <c r="R64" s="112"/>
      <c r="S64" s="112"/>
      <c r="T64" s="112"/>
      <c r="U64" s="112"/>
      <c r="V64" s="112"/>
      <c r="W64" s="112"/>
      <c r="X64" s="112"/>
      <c r="Y64" s="112"/>
      <c r="Z64" s="112"/>
      <c r="AA64" s="112"/>
      <c r="AB64" s="112"/>
      <c r="AC64" s="112"/>
      <c r="AD64" s="112"/>
      <c r="AE64" s="112"/>
      <c r="AF64" s="112"/>
      <c r="AG64" s="112"/>
      <c r="AH64" s="112"/>
    </row>
    <row r="65" spans="1:34" s="152" customFormat="1" ht="38.25">
      <c r="A65" s="469"/>
      <c r="B65" s="469"/>
      <c r="C65" s="469"/>
      <c r="D65" s="469"/>
      <c r="E65" s="472"/>
      <c r="F65" s="472"/>
      <c r="G65" s="472"/>
      <c r="H65" s="472"/>
      <c r="I65" s="472"/>
      <c r="J65" s="472"/>
      <c r="K65" s="469"/>
      <c r="L65" s="73" t="s">
        <v>75</v>
      </c>
      <c r="M65" s="73">
        <v>2500</v>
      </c>
      <c r="N65" s="533"/>
      <c r="O65" s="472"/>
      <c r="P65" s="469"/>
      <c r="Q65" s="151"/>
      <c r="R65" s="112"/>
      <c r="S65" s="112"/>
      <c r="T65" s="112"/>
      <c r="U65" s="112"/>
      <c r="V65" s="112"/>
      <c r="W65" s="112"/>
      <c r="X65" s="112"/>
      <c r="Y65" s="112"/>
      <c r="Z65" s="112"/>
      <c r="AA65" s="112"/>
      <c r="AB65" s="112"/>
      <c r="AC65" s="112"/>
      <c r="AD65" s="112"/>
      <c r="AE65" s="112"/>
      <c r="AF65" s="112"/>
      <c r="AG65" s="112"/>
      <c r="AH65" s="112"/>
    </row>
    <row r="66" spans="1:34" s="152" customFormat="1" ht="38.25">
      <c r="A66" s="469"/>
      <c r="B66" s="469"/>
      <c r="C66" s="469"/>
      <c r="D66" s="469"/>
      <c r="E66" s="472"/>
      <c r="F66" s="472"/>
      <c r="G66" s="472"/>
      <c r="H66" s="472"/>
      <c r="I66" s="472"/>
      <c r="J66" s="472"/>
      <c r="K66" s="469"/>
      <c r="L66" s="73" t="s">
        <v>1990</v>
      </c>
      <c r="M66" s="73">
        <v>15000</v>
      </c>
      <c r="N66" s="533"/>
      <c r="O66" s="472"/>
      <c r="P66" s="469"/>
      <c r="Q66" s="151"/>
      <c r="R66" s="112"/>
      <c r="S66" s="112"/>
      <c r="T66" s="112"/>
      <c r="U66" s="112"/>
      <c r="V66" s="112"/>
      <c r="W66" s="112"/>
      <c r="X66" s="112"/>
      <c r="Y66" s="112"/>
      <c r="Z66" s="112"/>
      <c r="AA66" s="112"/>
      <c r="AB66" s="112"/>
      <c r="AC66" s="112"/>
      <c r="AD66" s="112"/>
      <c r="AE66" s="112"/>
      <c r="AF66" s="112"/>
      <c r="AG66" s="112"/>
      <c r="AH66" s="112"/>
    </row>
    <row r="67" spans="1:34" s="152" customFormat="1" ht="12.75">
      <c r="A67" s="469"/>
      <c r="B67" s="469"/>
      <c r="C67" s="469"/>
      <c r="D67" s="469"/>
      <c r="E67" s="472"/>
      <c r="F67" s="472"/>
      <c r="G67" s="472"/>
      <c r="H67" s="472"/>
      <c r="I67" s="472"/>
      <c r="J67" s="472"/>
      <c r="K67" s="469"/>
      <c r="L67" s="73" t="s">
        <v>63</v>
      </c>
      <c r="M67" s="73">
        <v>1</v>
      </c>
      <c r="N67" s="533"/>
      <c r="O67" s="472"/>
      <c r="P67" s="469"/>
      <c r="Q67" s="151"/>
      <c r="R67" s="112"/>
      <c r="S67" s="112"/>
      <c r="T67" s="112"/>
      <c r="U67" s="112"/>
      <c r="V67" s="112"/>
      <c r="W67" s="112"/>
      <c r="X67" s="112"/>
      <c r="Y67" s="112"/>
      <c r="Z67" s="112"/>
      <c r="AA67" s="112"/>
      <c r="AB67" s="112"/>
      <c r="AC67" s="112"/>
      <c r="AD67" s="112"/>
      <c r="AE67" s="112"/>
      <c r="AF67" s="112"/>
      <c r="AG67" s="112"/>
      <c r="AH67" s="112"/>
    </row>
    <row r="68" spans="1:34" s="152" customFormat="1" ht="38.25">
      <c r="A68" s="469">
        <v>34</v>
      </c>
      <c r="B68" s="469">
        <v>13</v>
      </c>
      <c r="C68" s="469" t="s">
        <v>88</v>
      </c>
      <c r="D68" s="469" t="s">
        <v>2027</v>
      </c>
      <c r="E68" s="472" t="s">
        <v>2150</v>
      </c>
      <c r="F68" s="472" t="s">
        <v>2151</v>
      </c>
      <c r="G68" s="472" t="s">
        <v>2152</v>
      </c>
      <c r="H68" s="472" t="s">
        <v>2153</v>
      </c>
      <c r="I68" s="472" t="s">
        <v>2154</v>
      </c>
      <c r="J68" s="469" t="s">
        <v>2155</v>
      </c>
      <c r="K68" s="469" t="s">
        <v>204</v>
      </c>
      <c r="L68" s="73" t="s">
        <v>37</v>
      </c>
      <c r="M68" s="73">
        <v>1</v>
      </c>
      <c r="N68" s="533">
        <v>23000</v>
      </c>
      <c r="O68" s="472" t="s">
        <v>2156</v>
      </c>
      <c r="P68" s="469">
        <v>34</v>
      </c>
      <c r="Q68" s="151"/>
      <c r="R68" s="112"/>
      <c r="S68" s="112"/>
      <c r="T68" s="112"/>
      <c r="U68" s="112"/>
      <c r="V68" s="112"/>
      <c r="W68" s="112"/>
      <c r="X68" s="112"/>
      <c r="Y68" s="112"/>
      <c r="Z68" s="112"/>
      <c r="AA68" s="112"/>
      <c r="AB68" s="112"/>
      <c r="AC68" s="112"/>
      <c r="AD68" s="112"/>
      <c r="AE68" s="112"/>
      <c r="AF68" s="112"/>
      <c r="AG68" s="112"/>
      <c r="AH68" s="112"/>
    </row>
    <row r="69" spans="1:34" s="152" customFormat="1" ht="25.5">
      <c r="A69" s="469"/>
      <c r="B69" s="469"/>
      <c r="C69" s="469"/>
      <c r="D69" s="469"/>
      <c r="E69" s="472"/>
      <c r="F69" s="472"/>
      <c r="G69" s="472"/>
      <c r="H69" s="472"/>
      <c r="I69" s="472"/>
      <c r="J69" s="469"/>
      <c r="K69" s="469"/>
      <c r="L69" s="73" t="s">
        <v>2157</v>
      </c>
      <c r="M69" s="73">
        <v>1</v>
      </c>
      <c r="N69" s="533"/>
      <c r="O69" s="472"/>
      <c r="P69" s="469"/>
      <c r="Q69" s="151"/>
      <c r="R69" s="112"/>
      <c r="S69" s="112"/>
      <c r="T69" s="112"/>
      <c r="U69" s="112"/>
      <c r="V69" s="112"/>
      <c r="W69" s="112"/>
      <c r="X69" s="112"/>
      <c r="Y69" s="112"/>
      <c r="Z69" s="112"/>
      <c r="AA69" s="112"/>
      <c r="AB69" s="112"/>
      <c r="AC69" s="112"/>
      <c r="AD69" s="112"/>
      <c r="AE69" s="112"/>
      <c r="AF69" s="112"/>
      <c r="AG69" s="112"/>
      <c r="AH69" s="112"/>
    </row>
    <row r="70" spans="1:34" s="152" customFormat="1" ht="38.25">
      <c r="A70" s="469"/>
      <c r="B70" s="469"/>
      <c r="C70" s="469"/>
      <c r="D70" s="469"/>
      <c r="E70" s="472"/>
      <c r="F70" s="472"/>
      <c r="G70" s="472"/>
      <c r="H70" s="472"/>
      <c r="I70" s="472"/>
      <c r="J70" s="469"/>
      <c r="K70" s="469"/>
      <c r="L70" s="73" t="s">
        <v>567</v>
      </c>
      <c r="M70" s="73">
        <v>500</v>
      </c>
      <c r="N70" s="533"/>
      <c r="O70" s="472"/>
      <c r="P70" s="469"/>
      <c r="Q70" s="151"/>
      <c r="R70" s="112"/>
      <c r="S70" s="112"/>
      <c r="T70" s="112"/>
      <c r="U70" s="112"/>
      <c r="V70" s="112"/>
      <c r="W70" s="112"/>
      <c r="X70" s="112"/>
      <c r="Y70" s="112"/>
      <c r="Z70" s="112"/>
      <c r="AA70" s="112"/>
      <c r="AB70" s="112"/>
      <c r="AC70" s="112"/>
      <c r="AD70" s="112"/>
      <c r="AE70" s="112"/>
      <c r="AF70" s="112"/>
      <c r="AG70" s="112"/>
      <c r="AH70" s="112"/>
    </row>
    <row r="71" spans="1:34" s="152" customFormat="1" ht="38.25">
      <c r="A71" s="469"/>
      <c r="B71" s="469"/>
      <c r="C71" s="469"/>
      <c r="D71" s="469"/>
      <c r="E71" s="472"/>
      <c r="F71" s="472"/>
      <c r="G71" s="472"/>
      <c r="H71" s="472"/>
      <c r="I71" s="472"/>
      <c r="J71" s="469"/>
      <c r="K71" s="469"/>
      <c r="L71" s="73" t="s">
        <v>568</v>
      </c>
      <c r="M71" s="73">
        <v>1</v>
      </c>
      <c r="N71" s="533"/>
      <c r="O71" s="472"/>
      <c r="P71" s="469"/>
      <c r="Q71" s="151"/>
      <c r="R71" s="112"/>
      <c r="S71" s="112"/>
      <c r="T71" s="112"/>
      <c r="U71" s="112"/>
      <c r="V71" s="112"/>
      <c r="W71" s="112"/>
      <c r="X71" s="112"/>
      <c r="Y71" s="112"/>
      <c r="Z71" s="112"/>
      <c r="AA71" s="112"/>
      <c r="AB71" s="112"/>
      <c r="AC71" s="112"/>
      <c r="AD71" s="112"/>
      <c r="AE71" s="112"/>
      <c r="AF71" s="112"/>
      <c r="AG71" s="112"/>
      <c r="AH71" s="112"/>
    </row>
    <row r="72" spans="1:34" s="152" customFormat="1" ht="38.25">
      <c r="A72" s="469"/>
      <c r="B72" s="469"/>
      <c r="C72" s="469"/>
      <c r="D72" s="469"/>
      <c r="E72" s="472"/>
      <c r="F72" s="472"/>
      <c r="G72" s="472"/>
      <c r="H72" s="472"/>
      <c r="I72" s="472"/>
      <c r="J72" s="469"/>
      <c r="K72" s="469"/>
      <c r="L72" s="73" t="s">
        <v>568</v>
      </c>
      <c r="M72" s="73">
        <v>1</v>
      </c>
      <c r="N72" s="533"/>
      <c r="O72" s="472"/>
      <c r="P72" s="469"/>
      <c r="Q72" s="151"/>
      <c r="R72" s="112"/>
      <c r="S72" s="112"/>
      <c r="T72" s="112"/>
      <c r="U72" s="112"/>
      <c r="V72" s="112"/>
      <c r="W72" s="112"/>
      <c r="X72" s="112"/>
      <c r="Y72" s="112"/>
      <c r="Z72" s="112"/>
      <c r="AA72" s="112"/>
      <c r="AB72" s="112"/>
      <c r="AC72" s="112"/>
      <c r="AD72" s="112"/>
      <c r="AE72" s="112"/>
      <c r="AF72" s="112"/>
      <c r="AG72" s="112"/>
      <c r="AH72" s="112"/>
    </row>
    <row r="73" spans="1:34" s="152" customFormat="1" ht="38.25">
      <c r="A73" s="469"/>
      <c r="B73" s="469"/>
      <c r="C73" s="469"/>
      <c r="D73" s="469"/>
      <c r="E73" s="472"/>
      <c r="F73" s="472"/>
      <c r="G73" s="472"/>
      <c r="H73" s="472"/>
      <c r="I73" s="472"/>
      <c r="J73" s="469"/>
      <c r="K73" s="469"/>
      <c r="L73" s="73" t="s">
        <v>1990</v>
      </c>
      <c r="M73" s="73">
        <v>3200</v>
      </c>
      <c r="N73" s="533"/>
      <c r="O73" s="472"/>
      <c r="P73" s="469"/>
      <c r="Q73" s="151"/>
      <c r="R73" s="112"/>
      <c r="S73" s="112"/>
      <c r="T73" s="112"/>
      <c r="U73" s="112"/>
      <c r="V73" s="112"/>
      <c r="W73" s="112"/>
      <c r="X73" s="112"/>
      <c r="Y73" s="112"/>
      <c r="Z73" s="112"/>
      <c r="AA73" s="112"/>
      <c r="AB73" s="112"/>
      <c r="AC73" s="112"/>
      <c r="AD73" s="112"/>
      <c r="AE73" s="112"/>
      <c r="AF73" s="112"/>
      <c r="AG73" s="112"/>
      <c r="AH73" s="112"/>
    </row>
    <row r="74" spans="1:34" s="152" customFormat="1" ht="25.5">
      <c r="A74" s="469">
        <v>35</v>
      </c>
      <c r="B74" s="469">
        <v>13</v>
      </c>
      <c r="C74" s="469" t="s">
        <v>88</v>
      </c>
      <c r="D74" s="469" t="s">
        <v>58</v>
      </c>
      <c r="E74" s="472" t="s">
        <v>2158</v>
      </c>
      <c r="F74" s="472" t="s">
        <v>2159</v>
      </c>
      <c r="G74" s="472" t="s">
        <v>2160</v>
      </c>
      <c r="H74" s="472" t="s">
        <v>2161</v>
      </c>
      <c r="I74" s="472" t="s">
        <v>2162</v>
      </c>
      <c r="J74" s="469" t="s">
        <v>2086</v>
      </c>
      <c r="K74" s="469" t="s">
        <v>204</v>
      </c>
      <c r="L74" s="73" t="s">
        <v>26</v>
      </c>
      <c r="M74" s="73">
        <v>1</v>
      </c>
      <c r="N74" s="533">
        <v>14000</v>
      </c>
      <c r="O74" s="472" t="s">
        <v>2163</v>
      </c>
      <c r="P74" s="469">
        <v>33</v>
      </c>
      <c r="Q74" s="151"/>
      <c r="R74" s="112"/>
      <c r="S74" s="112"/>
      <c r="T74" s="112"/>
      <c r="U74" s="112"/>
      <c r="V74" s="112"/>
      <c r="W74" s="112"/>
      <c r="X74" s="112"/>
      <c r="Y74" s="112"/>
      <c r="Z74" s="112"/>
      <c r="AA74" s="112"/>
      <c r="AB74" s="112"/>
      <c r="AC74" s="112"/>
      <c r="AD74" s="112"/>
      <c r="AE74" s="112"/>
      <c r="AF74" s="112"/>
      <c r="AG74" s="112"/>
      <c r="AH74" s="112"/>
    </row>
    <row r="75" spans="1:34" s="152" customFormat="1" ht="38.25">
      <c r="A75" s="469"/>
      <c r="B75" s="469"/>
      <c r="C75" s="469"/>
      <c r="D75" s="469"/>
      <c r="E75" s="472"/>
      <c r="F75" s="472"/>
      <c r="G75" s="472"/>
      <c r="H75" s="472"/>
      <c r="I75" s="472"/>
      <c r="J75" s="469"/>
      <c r="K75" s="469"/>
      <c r="L75" s="73" t="s">
        <v>567</v>
      </c>
      <c r="M75" s="73">
        <v>2000</v>
      </c>
      <c r="N75" s="533"/>
      <c r="O75" s="472"/>
      <c r="P75" s="469"/>
      <c r="Q75" s="151"/>
      <c r="R75" s="112"/>
      <c r="S75" s="112"/>
      <c r="T75" s="112"/>
      <c r="U75" s="112"/>
      <c r="V75" s="112"/>
      <c r="W75" s="112"/>
      <c r="X75" s="112"/>
      <c r="Y75" s="112"/>
      <c r="Z75" s="112"/>
      <c r="AA75" s="112"/>
      <c r="AB75" s="112"/>
      <c r="AC75" s="112"/>
      <c r="AD75" s="112"/>
      <c r="AE75" s="112"/>
      <c r="AF75" s="112"/>
      <c r="AG75" s="112"/>
      <c r="AH75" s="112"/>
    </row>
    <row r="76" spans="1:34" s="152" customFormat="1" ht="38.25">
      <c r="A76" s="469"/>
      <c r="B76" s="469"/>
      <c r="C76" s="469"/>
      <c r="D76" s="469"/>
      <c r="E76" s="472"/>
      <c r="F76" s="472"/>
      <c r="G76" s="472"/>
      <c r="H76" s="472"/>
      <c r="I76" s="472"/>
      <c r="J76" s="469"/>
      <c r="K76" s="469"/>
      <c r="L76" s="73" t="s">
        <v>568</v>
      </c>
      <c r="M76" s="73">
        <v>56</v>
      </c>
      <c r="N76" s="533"/>
      <c r="O76" s="472"/>
      <c r="P76" s="469"/>
      <c r="Q76" s="151"/>
      <c r="R76" s="112"/>
      <c r="S76" s="112"/>
      <c r="T76" s="112"/>
      <c r="U76" s="112"/>
      <c r="V76" s="112"/>
      <c r="W76" s="112"/>
      <c r="X76" s="112"/>
      <c r="Y76" s="112"/>
      <c r="Z76" s="112"/>
      <c r="AA76" s="112"/>
      <c r="AB76" s="112"/>
      <c r="AC76" s="112"/>
      <c r="AD76" s="112"/>
      <c r="AE76" s="112"/>
      <c r="AF76" s="112"/>
      <c r="AG76" s="112"/>
      <c r="AH76" s="112"/>
    </row>
    <row r="77" spans="1:34" s="152" customFormat="1" ht="25.5">
      <c r="A77" s="469"/>
      <c r="B77" s="469"/>
      <c r="C77" s="469"/>
      <c r="D77" s="469"/>
      <c r="E77" s="472"/>
      <c r="F77" s="472"/>
      <c r="G77" s="472"/>
      <c r="H77" s="472"/>
      <c r="I77" s="472"/>
      <c r="J77" s="469"/>
      <c r="K77" s="469"/>
      <c r="L77" s="73" t="s">
        <v>2164</v>
      </c>
      <c r="M77" s="73">
        <v>20</v>
      </c>
      <c r="N77" s="533"/>
      <c r="O77" s="472"/>
      <c r="P77" s="469"/>
      <c r="Q77" s="151"/>
      <c r="R77" s="112"/>
      <c r="S77" s="112"/>
      <c r="T77" s="112"/>
      <c r="U77" s="112"/>
      <c r="V77" s="112"/>
      <c r="W77" s="112"/>
      <c r="X77" s="112"/>
      <c r="Y77" s="112"/>
      <c r="Z77" s="112"/>
      <c r="AA77" s="112"/>
      <c r="AB77" s="112"/>
      <c r="AC77" s="112"/>
      <c r="AD77" s="112"/>
      <c r="AE77" s="112"/>
      <c r="AF77" s="112"/>
      <c r="AG77" s="112"/>
      <c r="AH77" s="112"/>
    </row>
    <row r="78" spans="1:34" s="152" customFormat="1" ht="38.25">
      <c r="A78" s="469"/>
      <c r="B78" s="469"/>
      <c r="C78" s="469"/>
      <c r="D78" s="469"/>
      <c r="E78" s="472"/>
      <c r="F78" s="472"/>
      <c r="G78" s="472"/>
      <c r="H78" s="472"/>
      <c r="I78" s="472"/>
      <c r="J78" s="469"/>
      <c r="K78" s="469"/>
      <c r="L78" s="73" t="s">
        <v>37</v>
      </c>
      <c r="M78" s="73">
        <v>1</v>
      </c>
      <c r="N78" s="533"/>
      <c r="O78" s="472"/>
      <c r="P78" s="469"/>
      <c r="Q78" s="151"/>
      <c r="R78" s="112"/>
      <c r="S78" s="112"/>
      <c r="T78" s="112"/>
      <c r="U78" s="112"/>
      <c r="V78" s="112"/>
      <c r="W78" s="112"/>
      <c r="X78" s="112"/>
      <c r="Y78" s="112"/>
      <c r="Z78" s="112"/>
      <c r="AA78" s="112"/>
      <c r="AB78" s="112"/>
      <c r="AC78" s="112"/>
      <c r="AD78" s="112"/>
      <c r="AE78" s="112"/>
      <c r="AF78" s="112"/>
      <c r="AG78" s="112"/>
      <c r="AH78" s="112"/>
    </row>
    <row r="79" spans="1:34" s="152" customFormat="1" ht="38.25">
      <c r="A79" s="469"/>
      <c r="B79" s="469"/>
      <c r="C79" s="469"/>
      <c r="D79" s="469"/>
      <c r="E79" s="472"/>
      <c r="F79" s="472"/>
      <c r="G79" s="472"/>
      <c r="H79" s="472"/>
      <c r="I79" s="472"/>
      <c r="J79" s="469"/>
      <c r="K79" s="469"/>
      <c r="L79" s="73" t="s">
        <v>1990</v>
      </c>
      <c r="M79" s="73">
        <v>500</v>
      </c>
      <c r="N79" s="533"/>
      <c r="O79" s="472"/>
      <c r="P79" s="469"/>
      <c r="Q79" s="151"/>
      <c r="R79" s="112"/>
      <c r="S79" s="112"/>
      <c r="T79" s="112"/>
      <c r="U79" s="112"/>
      <c r="V79" s="112"/>
      <c r="W79" s="112"/>
      <c r="X79" s="112"/>
      <c r="Y79" s="112"/>
      <c r="Z79" s="112"/>
      <c r="AA79" s="112"/>
      <c r="AB79" s="112"/>
      <c r="AC79" s="112"/>
      <c r="AD79" s="112"/>
      <c r="AE79" s="112"/>
      <c r="AF79" s="112"/>
      <c r="AG79" s="112"/>
      <c r="AH79" s="112"/>
    </row>
    <row r="80" spans="1:34" s="152" customFormat="1" ht="51">
      <c r="A80" s="119">
        <v>36</v>
      </c>
      <c r="B80" s="73">
        <v>13</v>
      </c>
      <c r="C80" s="73" t="s">
        <v>80</v>
      </c>
      <c r="D80" s="73" t="s">
        <v>192</v>
      </c>
      <c r="E80" s="73" t="s">
        <v>2165</v>
      </c>
      <c r="F80" s="73" t="s">
        <v>2166</v>
      </c>
      <c r="G80" s="73" t="s">
        <v>2167</v>
      </c>
      <c r="H80" s="73" t="s">
        <v>2168</v>
      </c>
      <c r="I80" s="73" t="s">
        <v>2169</v>
      </c>
      <c r="J80" s="73" t="s">
        <v>2170</v>
      </c>
      <c r="K80" s="119" t="s">
        <v>204</v>
      </c>
      <c r="L80" s="73" t="s">
        <v>26</v>
      </c>
      <c r="M80" s="73">
        <v>1</v>
      </c>
      <c r="N80" s="396">
        <v>15000</v>
      </c>
      <c r="O80" s="73" t="s">
        <v>2171</v>
      </c>
      <c r="P80" s="119">
        <v>33</v>
      </c>
      <c r="Q80" s="151"/>
      <c r="R80" s="112"/>
      <c r="S80" s="112"/>
      <c r="T80" s="112"/>
      <c r="U80" s="112"/>
      <c r="V80" s="112"/>
      <c r="W80" s="112"/>
      <c r="X80" s="112"/>
      <c r="Y80" s="112"/>
      <c r="Z80" s="112"/>
      <c r="AA80" s="112"/>
      <c r="AB80" s="112"/>
      <c r="AC80" s="112"/>
      <c r="AD80" s="112"/>
      <c r="AE80" s="112"/>
      <c r="AF80" s="112"/>
      <c r="AG80" s="112"/>
      <c r="AH80" s="112"/>
    </row>
    <row r="81" spans="1:34" s="152" customFormat="1" ht="38.25">
      <c r="A81" s="469">
        <v>37</v>
      </c>
      <c r="B81" s="472">
        <v>11</v>
      </c>
      <c r="C81" s="472">
        <v>5</v>
      </c>
      <c r="D81" s="472" t="s">
        <v>58</v>
      </c>
      <c r="E81" s="472" t="s">
        <v>2172</v>
      </c>
      <c r="F81" s="472" t="s">
        <v>2173</v>
      </c>
      <c r="G81" s="472" t="s">
        <v>2174</v>
      </c>
      <c r="H81" s="472" t="s">
        <v>2175</v>
      </c>
      <c r="I81" s="472" t="s">
        <v>2176</v>
      </c>
      <c r="J81" s="472" t="s">
        <v>2177</v>
      </c>
      <c r="K81" s="469" t="s">
        <v>204</v>
      </c>
      <c r="L81" s="73" t="s">
        <v>119</v>
      </c>
      <c r="M81" s="73">
        <v>2</v>
      </c>
      <c r="N81" s="396">
        <v>38770</v>
      </c>
      <c r="O81" s="73" t="s">
        <v>2178</v>
      </c>
      <c r="P81" s="119">
        <v>33</v>
      </c>
      <c r="Q81" s="151"/>
      <c r="R81" s="112"/>
      <c r="S81" s="112"/>
      <c r="T81" s="112"/>
      <c r="U81" s="112"/>
      <c r="V81" s="112"/>
      <c r="W81" s="112"/>
      <c r="X81" s="112"/>
      <c r="Y81" s="112"/>
      <c r="Z81" s="112"/>
      <c r="AA81" s="112"/>
      <c r="AB81" s="112"/>
      <c r="AC81" s="112"/>
      <c r="AD81" s="112"/>
      <c r="AE81" s="112"/>
      <c r="AF81" s="112"/>
      <c r="AG81" s="112"/>
      <c r="AH81" s="112"/>
    </row>
    <row r="82" spans="1:34" s="152" customFormat="1" ht="38.25">
      <c r="A82" s="469"/>
      <c r="B82" s="472"/>
      <c r="C82" s="472"/>
      <c r="D82" s="472"/>
      <c r="E82" s="472"/>
      <c r="F82" s="472"/>
      <c r="G82" s="472"/>
      <c r="H82" s="472"/>
      <c r="I82" s="472"/>
      <c r="J82" s="472"/>
      <c r="K82" s="469"/>
      <c r="L82" s="73" t="s">
        <v>567</v>
      </c>
      <c r="M82" s="446">
        <v>1000</v>
      </c>
      <c r="N82" s="396"/>
      <c r="O82" s="73"/>
      <c r="P82" s="119"/>
      <c r="Q82" s="151"/>
      <c r="R82" s="112"/>
      <c r="S82" s="112"/>
      <c r="T82" s="112"/>
      <c r="U82" s="112"/>
      <c r="V82" s="112"/>
      <c r="W82" s="112"/>
      <c r="X82" s="112"/>
      <c r="Y82" s="112"/>
      <c r="Z82" s="112"/>
      <c r="AA82" s="112"/>
      <c r="AB82" s="112"/>
      <c r="AC82" s="112"/>
      <c r="AD82" s="112"/>
      <c r="AE82" s="112"/>
      <c r="AF82" s="112"/>
      <c r="AG82" s="112"/>
      <c r="AH82" s="112"/>
    </row>
    <row r="83" spans="1:34" s="19" customFormat="1" ht="25.5">
      <c r="A83" s="469">
        <v>38</v>
      </c>
      <c r="B83" s="469">
        <v>11</v>
      </c>
      <c r="C83" s="469">
        <v>5</v>
      </c>
      <c r="D83" s="469" t="s">
        <v>50</v>
      </c>
      <c r="E83" s="472" t="s">
        <v>2179</v>
      </c>
      <c r="F83" s="472" t="s">
        <v>2180</v>
      </c>
      <c r="G83" s="472" t="s">
        <v>2181</v>
      </c>
      <c r="H83" s="472" t="s">
        <v>2182</v>
      </c>
      <c r="I83" s="472" t="s">
        <v>2183</v>
      </c>
      <c r="J83" s="469" t="s">
        <v>2184</v>
      </c>
      <c r="K83" s="469" t="s">
        <v>204</v>
      </c>
      <c r="L83" s="73" t="s">
        <v>119</v>
      </c>
      <c r="M83" s="73">
        <v>10</v>
      </c>
      <c r="N83" s="533">
        <v>32980</v>
      </c>
      <c r="O83" s="472" t="s">
        <v>2185</v>
      </c>
      <c r="P83" s="469">
        <v>31</v>
      </c>
      <c r="Q83" s="151"/>
      <c r="R83" s="112"/>
      <c r="S83" s="112"/>
      <c r="T83" s="112"/>
      <c r="U83" s="112"/>
      <c r="V83" s="112"/>
      <c r="W83" s="112"/>
      <c r="X83" s="112"/>
      <c r="Y83" s="112"/>
      <c r="Z83" s="112"/>
      <c r="AA83" s="112"/>
      <c r="AB83" s="112"/>
      <c r="AC83" s="112"/>
      <c r="AD83" s="112"/>
      <c r="AE83" s="112"/>
      <c r="AF83" s="112"/>
      <c r="AG83" s="112"/>
      <c r="AH83" s="112"/>
    </row>
    <row r="84" spans="1:34" s="19" customFormat="1" ht="38.25">
      <c r="A84" s="469"/>
      <c r="B84" s="469"/>
      <c r="C84" s="469"/>
      <c r="D84" s="469"/>
      <c r="E84" s="472"/>
      <c r="F84" s="472"/>
      <c r="G84" s="472"/>
      <c r="H84" s="472"/>
      <c r="I84" s="472"/>
      <c r="J84" s="469"/>
      <c r="K84" s="469"/>
      <c r="L84" s="73" t="s">
        <v>567</v>
      </c>
      <c r="M84" s="73">
        <v>100</v>
      </c>
      <c r="N84" s="533"/>
      <c r="O84" s="472"/>
      <c r="P84" s="469"/>
      <c r="Q84" s="151"/>
      <c r="R84" s="112"/>
      <c r="S84" s="112"/>
      <c r="T84" s="112"/>
      <c r="U84" s="112"/>
      <c r="V84" s="112"/>
      <c r="W84" s="112"/>
      <c r="X84" s="112"/>
      <c r="Y84" s="112"/>
      <c r="Z84" s="112"/>
      <c r="AA84" s="112"/>
      <c r="AB84" s="112"/>
      <c r="AC84" s="112"/>
      <c r="AD84" s="112"/>
      <c r="AE84" s="112"/>
      <c r="AF84" s="112"/>
      <c r="AG84" s="112"/>
      <c r="AH84" s="112"/>
    </row>
    <row r="85" spans="1:34" s="19" customFormat="1" ht="25.5">
      <c r="A85" s="469"/>
      <c r="B85" s="469"/>
      <c r="C85" s="469"/>
      <c r="D85" s="469"/>
      <c r="E85" s="472"/>
      <c r="F85" s="472"/>
      <c r="G85" s="472"/>
      <c r="H85" s="472"/>
      <c r="I85" s="472"/>
      <c r="J85" s="469"/>
      <c r="K85" s="469"/>
      <c r="L85" s="73" t="s">
        <v>2157</v>
      </c>
      <c r="M85" s="73">
        <v>1</v>
      </c>
      <c r="N85" s="533"/>
      <c r="O85" s="472"/>
      <c r="P85" s="469"/>
      <c r="Q85" s="151"/>
      <c r="R85" s="112"/>
      <c r="S85" s="112"/>
      <c r="T85" s="112"/>
      <c r="U85" s="112"/>
      <c r="V85" s="112"/>
      <c r="W85" s="112"/>
      <c r="X85" s="112"/>
      <c r="Y85" s="112"/>
      <c r="Z85" s="112"/>
      <c r="AA85" s="112"/>
      <c r="AB85" s="112"/>
      <c r="AC85" s="112"/>
      <c r="AD85" s="112"/>
      <c r="AE85" s="112"/>
      <c r="AF85" s="112"/>
      <c r="AG85" s="112"/>
      <c r="AH85" s="112"/>
    </row>
    <row r="86" spans="1:34" s="152" customFormat="1" ht="25.5">
      <c r="A86" s="469">
        <v>39</v>
      </c>
      <c r="B86" s="469">
        <v>13</v>
      </c>
      <c r="C86" s="469" t="s">
        <v>747</v>
      </c>
      <c r="D86" s="469" t="s">
        <v>1150</v>
      </c>
      <c r="E86" s="472" t="s">
        <v>2186</v>
      </c>
      <c r="F86" s="472" t="s">
        <v>2187</v>
      </c>
      <c r="G86" s="472" t="s">
        <v>2188</v>
      </c>
      <c r="H86" s="469" t="s">
        <v>2189</v>
      </c>
      <c r="I86" s="472" t="s">
        <v>2190</v>
      </c>
      <c r="J86" s="469" t="s">
        <v>2191</v>
      </c>
      <c r="K86" s="469" t="s">
        <v>204</v>
      </c>
      <c r="L86" s="73" t="s">
        <v>119</v>
      </c>
      <c r="M86" s="73">
        <v>3</v>
      </c>
      <c r="N86" s="533">
        <v>40000</v>
      </c>
      <c r="O86" s="472" t="s">
        <v>2192</v>
      </c>
      <c r="P86" s="469">
        <v>31</v>
      </c>
      <c r="Q86" s="151"/>
      <c r="R86" s="112"/>
      <c r="S86" s="112"/>
      <c r="T86" s="112"/>
      <c r="U86" s="112"/>
      <c r="V86" s="112"/>
      <c r="W86" s="112"/>
      <c r="X86" s="112"/>
      <c r="Y86" s="112"/>
      <c r="Z86" s="112"/>
      <c r="AA86" s="112"/>
      <c r="AB86" s="112"/>
      <c r="AC86" s="112"/>
      <c r="AD86" s="112"/>
      <c r="AE86" s="112"/>
      <c r="AF86" s="112"/>
      <c r="AG86" s="112"/>
      <c r="AH86" s="112"/>
    </row>
    <row r="87" spans="1:34" s="152" customFormat="1" ht="38.25">
      <c r="A87" s="469"/>
      <c r="B87" s="469"/>
      <c r="C87" s="469"/>
      <c r="D87" s="469"/>
      <c r="E87" s="472"/>
      <c r="F87" s="472"/>
      <c r="G87" s="472"/>
      <c r="H87" s="469"/>
      <c r="I87" s="472"/>
      <c r="J87" s="469"/>
      <c r="K87" s="469"/>
      <c r="L87" s="73" t="s">
        <v>567</v>
      </c>
      <c r="M87" s="73">
        <v>2000</v>
      </c>
      <c r="N87" s="533"/>
      <c r="O87" s="472"/>
      <c r="P87" s="469"/>
      <c r="Q87" s="151"/>
      <c r="R87" s="112"/>
      <c r="S87" s="112"/>
      <c r="T87" s="112"/>
      <c r="U87" s="112"/>
      <c r="V87" s="112"/>
      <c r="W87" s="112"/>
      <c r="X87" s="112"/>
      <c r="Y87" s="112"/>
      <c r="Z87" s="112"/>
      <c r="AA87" s="112"/>
      <c r="AB87" s="112"/>
      <c r="AC87" s="112"/>
      <c r="AD87" s="112"/>
      <c r="AE87" s="112"/>
      <c r="AF87" s="112"/>
      <c r="AG87" s="112"/>
      <c r="AH87" s="112"/>
    </row>
    <row r="88" spans="1:34" s="152" customFormat="1" ht="12.75">
      <c r="A88" s="469"/>
      <c r="B88" s="469"/>
      <c r="C88" s="469"/>
      <c r="D88" s="469"/>
      <c r="E88" s="472"/>
      <c r="F88" s="472"/>
      <c r="G88" s="472"/>
      <c r="H88" s="469"/>
      <c r="I88" s="472"/>
      <c r="J88" s="469"/>
      <c r="K88" s="469"/>
      <c r="L88" s="73" t="s">
        <v>2051</v>
      </c>
      <c r="M88" s="73">
        <v>900</v>
      </c>
      <c r="N88" s="533"/>
      <c r="O88" s="472"/>
      <c r="P88" s="469"/>
      <c r="Q88" s="151"/>
      <c r="R88" s="112"/>
      <c r="S88" s="112"/>
      <c r="T88" s="112"/>
      <c r="U88" s="112"/>
      <c r="V88" s="112"/>
      <c r="W88" s="112"/>
      <c r="X88" s="112"/>
      <c r="Y88" s="112"/>
      <c r="Z88" s="112"/>
      <c r="AA88" s="112"/>
      <c r="AB88" s="112"/>
      <c r="AC88" s="112"/>
      <c r="AD88" s="112"/>
      <c r="AE88" s="112"/>
      <c r="AF88" s="112"/>
      <c r="AG88" s="112"/>
      <c r="AH88" s="112"/>
    </row>
    <row r="89" spans="1:34" s="19" customFormat="1" ht="51">
      <c r="A89" s="119">
        <v>40</v>
      </c>
      <c r="B89" s="119">
        <v>13</v>
      </c>
      <c r="C89" s="119">
        <v>5</v>
      </c>
      <c r="D89" s="119" t="s">
        <v>58</v>
      </c>
      <c r="E89" s="73" t="s">
        <v>2193</v>
      </c>
      <c r="F89" s="73" t="s">
        <v>2194</v>
      </c>
      <c r="G89" s="73" t="s">
        <v>2195</v>
      </c>
      <c r="H89" s="73" t="s">
        <v>2196</v>
      </c>
      <c r="I89" s="73" t="s">
        <v>2197</v>
      </c>
      <c r="J89" s="119" t="s">
        <v>2198</v>
      </c>
      <c r="K89" s="119" t="s">
        <v>204</v>
      </c>
      <c r="L89" s="73" t="s">
        <v>37</v>
      </c>
      <c r="M89" s="73">
        <v>2</v>
      </c>
      <c r="N89" s="396">
        <v>17529.75</v>
      </c>
      <c r="O89" s="73" t="s">
        <v>2199</v>
      </c>
      <c r="P89" s="119">
        <v>31</v>
      </c>
      <c r="Q89" s="151"/>
      <c r="R89" s="112"/>
      <c r="S89" s="112"/>
      <c r="T89" s="112"/>
      <c r="U89" s="112"/>
      <c r="V89" s="112"/>
      <c r="W89" s="112"/>
      <c r="X89" s="112"/>
      <c r="Y89" s="112"/>
      <c r="Z89" s="112"/>
      <c r="AA89" s="112"/>
      <c r="AB89" s="112"/>
      <c r="AC89" s="112"/>
      <c r="AD89" s="112"/>
      <c r="AE89" s="112"/>
      <c r="AF89" s="112"/>
      <c r="AG89" s="112"/>
      <c r="AH89" s="112"/>
    </row>
    <row r="90" spans="1:34" s="152" customFormat="1" ht="12.75">
      <c r="A90" s="469">
        <v>41</v>
      </c>
      <c r="B90" s="469">
        <v>13</v>
      </c>
      <c r="C90" s="469">
        <v>5</v>
      </c>
      <c r="D90" s="469" t="s">
        <v>58</v>
      </c>
      <c r="E90" s="472" t="s">
        <v>2165</v>
      </c>
      <c r="F90" s="472" t="s">
        <v>2200</v>
      </c>
      <c r="G90" s="472" t="s">
        <v>2201</v>
      </c>
      <c r="H90" s="469" t="s">
        <v>231</v>
      </c>
      <c r="I90" s="472" t="s">
        <v>2202</v>
      </c>
      <c r="J90" s="469" t="s">
        <v>2198</v>
      </c>
      <c r="K90" s="469" t="s">
        <v>204</v>
      </c>
      <c r="L90" s="73" t="s">
        <v>63</v>
      </c>
      <c r="M90" s="73">
        <v>1</v>
      </c>
      <c r="N90" s="533">
        <v>25000</v>
      </c>
      <c r="O90" s="472" t="s">
        <v>2203</v>
      </c>
      <c r="P90" s="469">
        <v>30</v>
      </c>
      <c r="Q90" s="151"/>
      <c r="R90" s="112"/>
      <c r="S90" s="112"/>
      <c r="T90" s="112"/>
      <c r="U90" s="112"/>
      <c r="V90" s="112"/>
      <c r="W90" s="112"/>
      <c r="X90" s="112"/>
      <c r="Y90" s="112"/>
      <c r="Z90" s="112"/>
      <c r="AA90" s="112"/>
      <c r="AB90" s="112"/>
      <c r="AC90" s="112"/>
      <c r="AD90" s="112"/>
      <c r="AE90" s="112"/>
      <c r="AF90" s="112"/>
      <c r="AG90" s="112"/>
      <c r="AH90" s="112"/>
    </row>
    <row r="91" spans="1:34" s="152" customFormat="1" ht="25.5">
      <c r="A91" s="469"/>
      <c r="B91" s="469"/>
      <c r="C91" s="469"/>
      <c r="D91" s="469"/>
      <c r="E91" s="472"/>
      <c r="F91" s="472"/>
      <c r="G91" s="472"/>
      <c r="H91" s="469"/>
      <c r="I91" s="472"/>
      <c r="J91" s="469"/>
      <c r="K91" s="469"/>
      <c r="L91" s="73" t="s">
        <v>26</v>
      </c>
      <c r="M91" s="73">
        <v>1</v>
      </c>
      <c r="N91" s="533"/>
      <c r="O91" s="472"/>
      <c r="P91" s="469"/>
      <c r="Q91" s="151"/>
      <c r="R91" s="112"/>
      <c r="S91" s="112"/>
      <c r="T91" s="112"/>
      <c r="U91" s="112"/>
      <c r="V91" s="112"/>
      <c r="W91" s="112"/>
      <c r="X91" s="112"/>
      <c r="Y91" s="112"/>
      <c r="Z91" s="112"/>
      <c r="AA91" s="112"/>
      <c r="AB91" s="112"/>
      <c r="AC91" s="112"/>
      <c r="AD91" s="112"/>
      <c r="AE91" s="112"/>
      <c r="AF91" s="112"/>
      <c r="AG91" s="112"/>
      <c r="AH91" s="112"/>
    </row>
    <row r="92" spans="1:34" s="152" customFormat="1" ht="38.25">
      <c r="A92" s="469"/>
      <c r="B92" s="469"/>
      <c r="C92" s="469"/>
      <c r="D92" s="469"/>
      <c r="E92" s="472"/>
      <c r="F92" s="472"/>
      <c r="G92" s="472"/>
      <c r="H92" s="469"/>
      <c r="I92" s="472"/>
      <c r="J92" s="469"/>
      <c r="K92" s="469"/>
      <c r="L92" s="73" t="s">
        <v>568</v>
      </c>
      <c r="M92" s="73">
        <v>4</v>
      </c>
      <c r="N92" s="533"/>
      <c r="O92" s="472"/>
      <c r="P92" s="469"/>
      <c r="Q92" s="151"/>
      <c r="R92" s="112"/>
      <c r="S92" s="112"/>
      <c r="T92" s="112"/>
      <c r="U92" s="112"/>
      <c r="V92" s="112"/>
      <c r="W92" s="112"/>
      <c r="X92" s="112"/>
      <c r="Y92" s="112"/>
      <c r="Z92" s="112"/>
      <c r="AA92" s="112"/>
      <c r="AB92" s="112"/>
      <c r="AC92" s="112"/>
      <c r="AD92" s="112"/>
      <c r="AE92" s="112"/>
      <c r="AF92" s="112"/>
      <c r="AG92" s="112"/>
      <c r="AH92" s="112"/>
    </row>
    <row r="93" spans="1:34" s="152" customFormat="1" ht="38.25">
      <c r="A93" s="469"/>
      <c r="B93" s="469"/>
      <c r="C93" s="469"/>
      <c r="D93" s="469"/>
      <c r="E93" s="472"/>
      <c r="F93" s="472"/>
      <c r="G93" s="472"/>
      <c r="H93" s="469"/>
      <c r="I93" s="472"/>
      <c r="J93" s="469"/>
      <c r="K93" s="469"/>
      <c r="L93" s="73" t="s">
        <v>1990</v>
      </c>
      <c r="M93" s="73">
        <v>3500</v>
      </c>
      <c r="N93" s="533"/>
      <c r="O93" s="472"/>
      <c r="P93" s="469"/>
      <c r="Q93" s="151"/>
      <c r="R93" s="112"/>
      <c r="S93" s="112"/>
      <c r="T93" s="112"/>
      <c r="U93" s="112"/>
      <c r="V93" s="112"/>
      <c r="W93" s="112"/>
      <c r="X93" s="112"/>
      <c r="Y93" s="112"/>
      <c r="Z93" s="112"/>
      <c r="AA93" s="112"/>
      <c r="AB93" s="112"/>
      <c r="AC93" s="112"/>
      <c r="AD93" s="112"/>
      <c r="AE93" s="112"/>
      <c r="AF93" s="112"/>
      <c r="AG93" s="112"/>
      <c r="AH93" s="112"/>
    </row>
    <row r="94" spans="1:34" s="152" customFormat="1" ht="51" customHeight="1">
      <c r="A94" s="469">
        <v>42</v>
      </c>
      <c r="B94" s="472">
        <v>11</v>
      </c>
      <c r="C94" s="472">
        <v>5</v>
      </c>
      <c r="D94" s="472" t="s">
        <v>58</v>
      </c>
      <c r="E94" s="472" t="s">
        <v>2045</v>
      </c>
      <c r="F94" s="472" t="s">
        <v>2204</v>
      </c>
      <c r="G94" s="472" t="s">
        <v>2205</v>
      </c>
      <c r="H94" s="472" t="s">
        <v>317</v>
      </c>
      <c r="I94" s="472" t="s">
        <v>2206</v>
      </c>
      <c r="J94" s="472" t="s">
        <v>2207</v>
      </c>
      <c r="K94" s="469" t="s">
        <v>204</v>
      </c>
      <c r="L94" s="73" t="s">
        <v>119</v>
      </c>
      <c r="M94" s="73">
        <v>10</v>
      </c>
      <c r="N94" s="533">
        <v>23500</v>
      </c>
      <c r="O94" s="472" t="s">
        <v>2208</v>
      </c>
      <c r="P94" s="469">
        <v>29</v>
      </c>
      <c r="Q94" s="151"/>
      <c r="R94" s="112"/>
      <c r="S94" s="112"/>
      <c r="T94" s="112"/>
      <c r="U94" s="112"/>
      <c r="V94" s="112"/>
      <c r="W94" s="112"/>
      <c r="X94" s="112"/>
      <c r="Y94" s="112"/>
      <c r="Z94" s="112"/>
      <c r="AA94" s="112"/>
      <c r="AB94" s="112"/>
      <c r="AC94" s="112"/>
      <c r="AD94" s="112"/>
      <c r="AE94" s="112"/>
      <c r="AF94" s="112"/>
      <c r="AG94" s="112"/>
      <c r="AH94" s="112"/>
    </row>
    <row r="95" spans="1:34" s="152" customFormat="1" ht="25.5">
      <c r="A95" s="469"/>
      <c r="B95" s="472"/>
      <c r="C95" s="472"/>
      <c r="D95" s="472"/>
      <c r="E95" s="472"/>
      <c r="F95" s="472"/>
      <c r="G95" s="472"/>
      <c r="H95" s="472"/>
      <c r="I95" s="472"/>
      <c r="J95" s="472"/>
      <c r="K95" s="469"/>
      <c r="L95" s="73" t="s">
        <v>120</v>
      </c>
      <c r="M95" s="73">
        <v>110</v>
      </c>
      <c r="N95" s="533"/>
      <c r="O95" s="472"/>
      <c r="P95" s="469"/>
      <c r="Q95" s="151"/>
      <c r="R95" s="112"/>
      <c r="S95" s="112"/>
      <c r="T95" s="112"/>
      <c r="U95" s="112"/>
      <c r="V95" s="112"/>
      <c r="W95" s="112"/>
      <c r="X95" s="112"/>
      <c r="Y95" s="112"/>
      <c r="Z95" s="112"/>
      <c r="AA95" s="112"/>
      <c r="AB95" s="112"/>
      <c r="AC95" s="112"/>
      <c r="AD95" s="112"/>
      <c r="AE95" s="112"/>
      <c r="AF95" s="112"/>
      <c r="AG95" s="112"/>
      <c r="AH95" s="112"/>
    </row>
    <row r="96" spans="1:34" s="152" customFormat="1" ht="38.25">
      <c r="A96" s="469"/>
      <c r="B96" s="472"/>
      <c r="C96" s="472"/>
      <c r="D96" s="472"/>
      <c r="E96" s="472"/>
      <c r="F96" s="472"/>
      <c r="G96" s="472"/>
      <c r="H96" s="472"/>
      <c r="I96" s="472"/>
      <c r="J96" s="472"/>
      <c r="K96" s="469"/>
      <c r="L96" s="73" t="s">
        <v>1990</v>
      </c>
      <c r="M96" s="73">
        <v>300</v>
      </c>
      <c r="N96" s="533"/>
      <c r="O96" s="472"/>
      <c r="P96" s="469"/>
      <c r="Q96" s="151"/>
      <c r="R96" s="112"/>
      <c r="S96" s="112"/>
      <c r="T96" s="112"/>
      <c r="U96" s="112"/>
      <c r="V96" s="112"/>
      <c r="W96" s="112"/>
      <c r="X96" s="112"/>
      <c r="Y96" s="112"/>
      <c r="Z96" s="112"/>
      <c r="AA96" s="112"/>
      <c r="AB96" s="112"/>
      <c r="AC96" s="112"/>
      <c r="AD96" s="112"/>
      <c r="AE96" s="112"/>
      <c r="AF96" s="112"/>
      <c r="AG96" s="112"/>
      <c r="AH96" s="112"/>
    </row>
    <row r="97" spans="1:34" s="152" customFormat="1" ht="25.5">
      <c r="A97" s="469"/>
      <c r="B97" s="472"/>
      <c r="C97" s="472"/>
      <c r="D97" s="472"/>
      <c r="E97" s="472"/>
      <c r="F97" s="472"/>
      <c r="G97" s="472"/>
      <c r="H97" s="472"/>
      <c r="I97" s="472"/>
      <c r="J97" s="472"/>
      <c r="K97" s="469"/>
      <c r="L97" s="73" t="s">
        <v>2209</v>
      </c>
      <c r="M97" s="73">
        <v>1</v>
      </c>
      <c r="N97" s="533"/>
      <c r="O97" s="472"/>
      <c r="P97" s="469"/>
      <c r="Q97" s="151"/>
      <c r="R97" s="112"/>
      <c r="S97" s="112"/>
      <c r="T97" s="112"/>
      <c r="U97" s="112"/>
      <c r="V97" s="112"/>
      <c r="W97" s="112"/>
      <c r="X97" s="112"/>
      <c r="Y97" s="112"/>
      <c r="Z97" s="112"/>
      <c r="AA97" s="112"/>
      <c r="AB97" s="112"/>
      <c r="AC97" s="112"/>
      <c r="AD97" s="112"/>
      <c r="AE97" s="112"/>
      <c r="AF97" s="112"/>
      <c r="AG97" s="112"/>
      <c r="AH97" s="112"/>
    </row>
    <row r="98" spans="1:34" s="152" customFormat="1" ht="25.5">
      <c r="A98" s="469">
        <v>43</v>
      </c>
      <c r="B98" s="472">
        <v>11</v>
      </c>
      <c r="C98" s="472">
        <v>5</v>
      </c>
      <c r="D98" s="472" t="s">
        <v>58</v>
      </c>
      <c r="E98" s="472" t="s">
        <v>2210</v>
      </c>
      <c r="F98" s="472" t="s">
        <v>2211</v>
      </c>
      <c r="G98" s="472" t="s">
        <v>2212</v>
      </c>
      <c r="H98" s="472" t="s">
        <v>2213</v>
      </c>
      <c r="I98" s="472" t="s">
        <v>2214</v>
      </c>
      <c r="J98" s="472" t="s">
        <v>2215</v>
      </c>
      <c r="K98" s="469" t="s">
        <v>204</v>
      </c>
      <c r="L98" s="73" t="s">
        <v>119</v>
      </c>
      <c r="M98" s="73">
        <v>5</v>
      </c>
      <c r="N98" s="533">
        <v>20000</v>
      </c>
      <c r="O98" s="472" t="s">
        <v>2178</v>
      </c>
      <c r="P98" s="469">
        <v>29</v>
      </c>
      <c r="Q98" s="151"/>
      <c r="R98" s="112"/>
      <c r="S98" s="112"/>
      <c r="T98" s="112"/>
      <c r="U98" s="112"/>
      <c r="V98" s="112"/>
      <c r="W98" s="112"/>
      <c r="X98" s="112"/>
      <c r="Y98" s="112"/>
      <c r="Z98" s="112"/>
      <c r="AA98" s="112"/>
      <c r="AB98" s="112"/>
      <c r="AC98" s="112"/>
      <c r="AD98" s="112"/>
      <c r="AE98" s="112"/>
      <c r="AF98" s="112"/>
      <c r="AG98" s="112"/>
      <c r="AH98" s="112"/>
    </row>
    <row r="99" spans="1:34" s="152" customFormat="1" ht="25.5">
      <c r="A99" s="469"/>
      <c r="B99" s="472"/>
      <c r="C99" s="472"/>
      <c r="D99" s="472"/>
      <c r="E99" s="472"/>
      <c r="F99" s="472"/>
      <c r="G99" s="472"/>
      <c r="H99" s="472"/>
      <c r="I99" s="472"/>
      <c r="J99" s="472"/>
      <c r="K99" s="469"/>
      <c r="L99" s="73" t="s">
        <v>26</v>
      </c>
      <c r="M99" s="73">
        <v>2</v>
      </c>
      <c r="N99" s="533"/>
      <c r="O99" s="472"/>
      <c r="P99" s="469"/>
      <c r="Q99" s="151"/>
      <c r="R99" s="112"/>
      <c r="S99" s="112"/>
      <c r="T99" s="112"/>
      <c r="U99" s="112"/>
      <c r="V99" s="112"/>
      <c r="W99" s="112"/>
      <c r="X99" s="112"/>
      <c r="Y99" s="112"/>
      <c r="Z99" s="112"/>
      <c r="AA99" s="112"/>
      <c r="AB99" s="112"/>
      <c r="AC99" s="112"/>
      <c r="AD99" s="112"/>
      <c r="AE99" s="112"/>
      <c r="AF99" s="112"/>
      <c r="AG99" s="112"/>
      <c r="AH99" s="112"/>
    </row>
    <row r="100" spans="1:34" s="152" customFormat="1" ht="51">
      <c r="A100" s="469"/>
      <c r="B100" s="472"/>
      <c r="C100" s="472"/>
      <c r="D100" s="472"/>
      <c r="E100" s="472"/>
      <c r="F100" s="472"/>
      <c r="G100" s="472"/>
      <c r="H100" s="472"/>
      <c r="I100" s="472"/>
      <c r="J100" s="472"/>
      <c r="K100" s="469"/>
      <c r="L100" s="73" t="s">
        <v>582</v>
      </c>
      <c r="M100" s="73">
        <v>1</v>
      </c>
      <c r="N100" s="533"/>
      <c r="O100" s="472"/>
      <c r="P100" s="469"/>
      <c r="Q100" s="151"/>
      <c r="R100" s="112"/>
      <c r="S100" s="112"/>
      <c r="T100" s="112"/>
      <c r="U100" s="112"/>
      <c r="V100" s="112"/>
      <c r="W100" s="112"/>
      <c r="X100" s="112"/>
      <c r="Y100" s="112"/>
      <c r="Z100" s="112"/>
      <c r="AA100" s="112"/>
      <c r="AB100" s="112"/>
      <c r="AC100" s="112"/>
      <c r="AD100" s="112"/>
      <c r="AE100" s="112"/>
      <c r="AF100" s="112"/>
      <c r="AG100" s="112"/>
      <c r="AH100" s="112"/>
    </row>
    <row r="101" spans="1:34" s="152" customFormat="1" ht="38.25">
      <c r="A101" s="469"/>
      <c r="B101" s="472"/>
      <c r="C101" s="472"/>
      <c r="D101" s="472"/>
      <c r="E101" s="472"/>
      <c r="F101" s="472"/>
      <c r="G101" s="472"/>
      <c r="H101" s="472"/>
      <c r="I101" s="472"/>
      <c r="J101" s="472"/>
      <c r="K101" s="469"/>
      <c r="L101" s="73" t="s">
        <v>567</v>
      </c>
      <c r="M101" s="73">
        <v>35</v>
      </c>
      <c r="N101" s="533"/>
      <c r="O101" s="472"/>
      <c r="P101" s="469"/>
      <c r="Q101" s="151"/>
      <c r="R101" s="112"/>
      <c r="S101" s="112"/>
      <c r="T101" s="112"/>
      <c r="U101" s="112"/>
      <c r="V101" s="112"/>
      <c r="W101" s="112"/>
      <c r="X101" s="112"/>
      <c r="Y101" s="112"/>
      <c r="Z101" s="112"/>
      <c r="AA101" s="112"/>
      <c r="AB101" s="112"/>
      <c r="AC101" s="112"/>
      <c r="AD101" s="112"/>
      <c r="AE101" s="112"/>
      <c r="AF101" s="112"/>
      <c r="AG101" s="112"/>
      <c r="AH101" s="112"/>
    </row>
    <row r="102" spans="1:34" s="152" customFormat="1" ht="38.25">
      <c r="A102" s="119">
        <v>44</v>
      </c>
      <c r="B102" s="119">
        <v>11</v>
      </c>
      <c r="C102" s="119" t="s">
        <v>17</v>
      </c>
      <c r="D102" s="119" t="s">
        <v>134</v>
      </c>
      <c r="E102" s="73" t="s">
        <v>2216</v>
      </c>
      <c r="F102" s="73" t="s">
        <v>2217</v>
      </c>
      <c r="G102" s="73" t="s">
        <v>2218</v>
      </c>
      <c r="H102" s="119" t="s">
        <v>2219</v>
      </c>
      <c r="I102" s="73" t="s">
        <v>2220</v>
      </c>
      <c r="J102" s="119" t="s">
        <v>2221</v>
      </c>
      <c r="K102" s="119" t="s">
        <v>204</v>
      </c>
      <c r="L102" s="73" t="s">
        <v>37</v>
      </c>
      <c r="M102" s="73">
        <v>1</v>
      </c>
      <c r="N102" s="396">
        <v>10000</v>
      </c>
      <c r="O102" s="119"/>
      <c r="P102" s="119">
        <v>27</v>
      </c>
      <c r="Q102" s="151"/>
      <c r="R102" s="112"/>
      <c r="S102" s="112"/>
      <c r="T102" s="112"/>
      <c r="U102" s="112"/>
      <c r="V102" s="112"/>
      <c r="W102" s="112"/>
      <c r="X102" s="112"/>
      <c r="Y102" s="112"/>
      <c r="Z102" s="112"/>
      <c r="AA102" s="112"/>
      <c r="AB102" s="112"/>
      <c r="AC102" s="112"/>
      <c r="AD102" s="112"/>
      <c r="AE102" s="112"/>
      <c r="AF102" s="112"/>
      <c r="AG102" s="112"/>
      <c r="AH102" s="112"/>
    </row>
    <row r="103" spans="1:34" s="152" customFormat="1" ht="25.5">
      <c r="A103" s="469">
        <v>45</v>
      </c>
      <c r="B103" s="472">
        <v>11</v>
      </c>
      <c r="C103" s="472">
        <v>5</v>
      </c>
      <c r="D103" s="472" t="s">
        <v>58</v>
      </c>
      <c r="E103" s="472" t="s">
        <v>2222</v>
      </c>
      <c r="F103" s="472" t="s">
        <v>2223</v>
      </c>
      <c r="G103" s="472" t="s">
        <v>2224</v>
      </c>
      <c r="H103" s="472" t="s">
        <v>2225</v>
      </c>
      <c r="I103" s="472" t="s">
        <v>2226</v>
      </c>
      <c r="J103" s="472" t="s">
        <v>2227</v>
      </c>
      <c r="K103" s="469" t="s">
        <v>204</v>
      </c>
      <c r="L103" s="73" t="s">
        <v>119</v>
      </c>
      <c r="M103" s="73">
        <v>1</v>
      </c>
      <c r="N103" s="533">
        <v>16113</v>
      </c>
      <c r="O103" s="472" t="s">
        <v>2228</v>
      </c>
      <c r="P103" s="469">
        <v>26</v>
      </c>
      <c r="Q103" s="154"/>
      <c r="R103" s="112"/>
      <c r="S103" s="112"/>
      <c r="T103" s="112"/>
      <c r="U103" s="112"/>
      <c r="V103" s="112"/>
      <c r="W103" s="112"/>
      <c r="X103" s="112"/>
      <c r="Y103" s="112"/>
      <c r="Z103" s="112"/>
      <c r="AA103" s="112"/>
      <c r="AB103" s="112"/>
      <c r="AC103" s="112"/>
      <c r="AD103" s="112"/>
      <c r="AE103" s="112"/>
      <c r="AF103" s="112"/>
      <c r="AG103" s="112"/>
      <c r="AH103" s="112"/>
    </row>
    <row r="104" spans="1:34" s="152" customFormat="1" ht="25.5">
      <c r="A104" s="469"/>
      <c r="B104" s="472"/>
      <c r="C104" s="472"/>
      <c r="D104" s="472"/>
      <c r="E104" s="472"/>
      <c r="F104" s="472"/>
      <c r="G104" s="472"/>
      <c r="H104" s="472"/>
      <c r="I104" s="472"/>
      <c r="J104" s="472"/>
      <c r="K104" s="469"/>
      <c r="L104" s="73" t="s">
        <v>120</v>
      </c>
      <c r="M104" s="73">
        <v>50</v>
      </c>
      <c r="N104" s="533"/>
      <c r="O104" s="472"/>
      <c r="P104" s="469"/>
      <c r="Q104" s="151"/>
      <c r="R104" s="112"/>
      <c r="S104" s="112"/>
      <c r="T104" s="112"/>
      <c r="U104" s="112"/>
      <c r="V104" s="112"/>
      <c r="W104" s="112"/>
      <c r="X104" s="112"/>
      <c r="Y104" s="112"/>
      <c r="Z104" s="112"/>
      <c r="AA104" s="112"/>
      <c r="AB104" s="112"/>
      <c r="AC104" s="112"/>
      <c r="AD104" s="112"/>
      <c r="AE104" s="112"/>
      <c r="AF104" s="112"/>
      <c r="AG104" s="112"/>
      <c r="AH104" s="112"/>
    </row>
    <row r="105" spans="1:34" s="152" customFormat="1" ht="38.25">
      <c r="A105" s="469"/>
      <c r="B105" s="472"/>
      <c r="C105" s="472"/>
      <c r="D105" s="472"/>
      <c r="E105" s="472"/>
      <c r="F105" s="472"/>
      <c r="G105" s="472"/>
      <c r="H105" s="472"/>
      <c r="I105" s="472"/>
      <c r="J105" s="472"/>
      <c r="K105" s="469"/>
      <c r="L105" s="73" t="s">
        <v>37</v>
      </c>
      <c r="M105" s="73">
        <v>1</v>
      </c>
      <c r="N105" s="533"/>
      <c r="O105" s="472"/>
      <c r="P105" s="469"/>
      <c r="Q105" s="151"/>
      <c r="R105" s="112"/>
      <c r="S105" s="112"/>
      <c r="T105" s="112"/>
      <c r="U105" s="112"/>
      <c r="V105" s="112"/>
      <c r="W105" s="112"/>
      <c r="X105" s="112"/>
      <c r="Y105" s="112"/>
      <c r="Z105" s="112"/>
      <c r="AA105" s="112"/>
      <c r="AB105" s="112"/>
      <c r="AC105" s="112"/>
      <c r="AD105" s="112"/>
      <c r="AE105" s="112"/>
      <c r="AF105" s="112"/>
      <c r="AG105" s="112"/>
      <c r="AH105" s="112"/>
    </row>
    <row r="106" spans="1:34" s="19" customFormat="1" ht="25.5">
      <c r="A106" s="469">
        <v>46</v>
      </c>
      <c r="B106" s="472">
        <v>12</v>
      </c>
      <c r="C106" s="472" t="s">
        <v>126</v>
      </c>
      <c r="D106" s="472" t="s">
        <v>265</v>
      </c>
      <c r="E106" s="472" t="s">
        <v>2229</v>
      </c>
      <c r="F106" s="472" t="s">
        <v>2230</v>
      </c>
      <c r="G106" s="472" t="s">
        <v>2231</v>
      </c>
      <c r="H106" s="472" t="s">
        <v>2232</v>
      </c>
      <c r="I106" s="472" t="s">
        <v>2233</v>
      </c>
      <c r="J106" s="472" t="s">
        <v>2234</v>
      </c>
      <c r="K106" s="469" t="s">
        <v>204</v>
      </c>
      <c r="L106" s="73" t="s">
        <v>26</v>
      </c>
      <c r="M106" s="73">
        <v>1</v>
      </c>
      <c r="N106" s="533">
        <v>9840</v>
      </c>
      <c r="O106" s="469"/>
      <c r="P106" s="469">
        <v>25</v>
      </c>
      <c r="Q106" s="151"/>
      <c r="R106" s="112"/>
      <c r="S106" s="112"/>
      <c r="T106" s="112"/>
      <c r="U106" s="112"/>
      <c r="V106" s="112"/>
      <c r="W106" s="112"/>
      <c r="X106" s="112"/>
      <c r="Y106" s="112"/>
      <c r="Z106" s="112"/>
      <c r="AA106" s="112"/>
      <c r="AB106" s="112"/>
      <c r="AC106" s="112"/>
      <c r="AD106" s="112"/>
      <c r="AE106" s="112"/>
      <c r="AF106" s="112"/>
      <c r="AG106" s="112"/>
      <c r="AH106" s="112"/>
    </row>
    <row r="107" spans="1:34" s="19" customFormat="1" ht="12.75">
      <c r="A107" s="469"/>
      <c r="B107" s="472"/>
      <c r="C107" s="472"/>
      <c r="D107" s="472"/>
      <c r="E107" s="472"/>
      <c r="F107" s="472"/>
      <c r="G107" s="472"/>
      <c r="H107" s="472"/>
      <c r="I107" s="472"/>
      <c r="J107" s="472"/>
      <c r="K107" s="469"/>
      <c r="L107" s="73" t="s">
        <v>2235</v>
      </c>
      <c r="M107" s="73">
        <v>1</v>
      </c>
      <c r="N107" s="533"/>
      <c r="O107" s="469"/>
      <c r="P107" s="469"/>
      <c r="Q107" s="151"/>
      <c r="R107" s="112"/>
      <c r="S107" s="112"/>
      <c r="T107" s="112"/>
      <c r="U107" s="112"/>
      <c r="V107" s="112"/>
      <c r="W107" s="112"/>
      <c r="X107" s="112"/>
      <c r="Y107" s="112"/>
      <c r="Z107" s="112"/>
      <c r="AA107" s="112"/>
      <c r="AB107" s="112"/>
      <c r="AC107" s="112"/>
      <c r="AD107" s="112"/>
      <c r="AE107" s="112"/>
      <c r="AF107" s="112"/>
      <c r="AG107" s="112"/>
      <c r="AH107" s="112"/>
    </row>
    <row r="108" spans="1:34" s="19" customFormat="1" ht="38.25">
      <c r="A108" s="469"/>
      <c r="B108" s="472"/>
      <c r="C108" s="472"/>
      <c r="D108" s="472"/>
      <c r="E108" s="472"/>
      <c r="F108" s="472"/>
      <c r="G108" s="472"/>
      <c r="H108" s="472"/>
      <c r="I108" s="472"/>
      <c r="J108" s="472"/>
      <c r="K108" s="469"/>
      <c r="L108" s="73" t="s">
        <v>568</v>
      </c>
      <c r="M108" s="73">
        <v>112</v>
      </c>
      <c r="N108" s="533"/>
      <c r="O108" s="469"/>
      <c r="P108" s="469"/>
      <c r="Q108" s="151"/>
      <c r="R108" s="112"/>
      <c r="S108" s="112"/>
      <c r="T108" s="112"/>
      <c r="U108" s="112"/>
      <c r="V108" s="112"/>
      <c r="W108" s="112"/>
      <c r="X108" s="112"/>
      <c r="Y108" s="112"/>
      <c r="Z108" s="112"/>
      <c r="AA108" s="112"/>
      <c r="AB108" s="112"/>
      <c r="AC108" s="112"/>
      <c r="AD108" s="112"/>
      <c r="AE108" s="112"/>
      <c r="AF108" s="112"/>
      <c r="AG108" s="112"/>
      <c r="AH108" s="112"/>
    </row>
    <row r="109" spans="1:34" s="152" customFormat="1" ht="38.25">
      <c r="A109" s="469">
        <v>47</v>
      </c>
      <c r="B109" s="472">
        <v>12</v>
      </c>
      <c r="C109" s="472" t="s">
        <v>88</v>
      </c>
      <c r="D109" s="472" t="s">
        <v>58</v>
      </c>
      <c r="E109" s="472" t="s">
        <v>2229</v>
      </c>
      <c r="F109" s="472" t="s">
        <v>2236</v>
      </c>
      <c r="G109" s="472" t="s">
        <v>2237</v>
      </c>
      <c r="H109" s="472" t="s">
        <v>2232</v>
      </c>
      <c r="I109" s="472" t="s">
        <v>2238</v>
      </c>
      <c r="J109" s="472" t="s">
        <v>2239</v>
      </c>
      <c r="K109" s="469" t="s">
        <v>204</v>
      </c>
      <c r="L109" s="73" t="s">
        <v>568</v>
      </c>
      <c r="M109" s="73">
        <v>112</v>
      </c>
      <c r="N109" s="533">
        <v>6000</v>
      </c>
      <c r="O109" s="469"/>
      <c r="P109" s="469">
        <v>25</v>
      </c>
      <c r="Q109" s="151"/>
      <c r="R109" s="112"/>
      <c r="S109" s="112"/>
      <c r="T109" s="112"/>
      <c r="U109" s="112"/>
      <c r="V109" s="112"/>
      <c r="W109" s="112"/>
      <c r="X109" s="112"/>
      <c r="Y109" s="112"/>
      <c r="Z109" s="112"/>
      <c r="AA109" s="112"/>
      <c r="AB109" s="112"/>
      <c r="AC109" s="112"/>
      <c r="AD109" s="112"/>
      <c r="AE109" s="112"/>
      <c r="AF109" s="112"/>
      <c r="AG109" s="112"/>
      <c r="AH109" s="112"/>
    </row>
    <row r="110" spans="1:34" s="152" customFormat="1" ht="25.5">
      <c r="A110" s="469"/>
      <c r="B110" s="472"/>
      <c r="C110" s="472"/>
      <c r="D110" s="472"/>
      <c r="E110" s="472"/>
      <c r="F110" s="472"/>
      <c r="G110" s="472"/>
      <c r="H110" s="472"/>
      <c r="I110" s="472"/>
      <c r="J110" s="472"/>
      <c r="K110" s="469"/>
      <c r="L110" s="73" t="s">
        <v>2157</v>
      </c>
      <c r="M110" s="73">
        <v>1</v>
      </c>
      <c r="N110" s="533"/>
      <c r="O110" s="469"/>
      <c r="P110" s="469"/>
      <c r="Q110" s="151"/>
      <c r="R110" s="112"/>
      <c r="S110" s="112"/>
      <c r="T110" s="112"/>
      <c r="U110" s="112"/>
      <c r="V110" s="112"/>
      <c r="W110" s="112"/>
      <c r="X110" s="112"/>
      <c r="Y110" s="112"/>
      <c r="Z110" s="112"/>
      <c r="AA110" s="112"/>
      <c r="AB110" s="112"/>
      <c r="AC110" s="112"/>
      <c r="AD110" s="112"/>
      <c r="AE110" s="112"/>
      <c r="AF110" s="112"/>
      <c r="AG110" s="112"/>
      <c r="AH110" s="112"/>
    </row>
    <row r="111" spans="1:34" s="152" customFormat="1" ht="12.75">
      <c r="A111" s="469"/>
      <c r="B111" s="472"/>
      <c r="C111" s="472"/>
      <c r="D111" s="472"/>
      <c r="E111" s="472"/>
      <c r="F111" s="472"/>
      <c r="G111" s="472"/>
      <c r="H111" s="472"/>
      <c r="I111" s="472"/>
      <c r="J111" s="472"/>
      <c r="K111" s="469"/>
      <c r="L111" s="73" t="s">
        <v>2235</v>
      </c>
      <c r="M111" s="73">
        <v>1</v>
      </c>
      <c r="N111" s="533"/>
      <c r="O111" s="469"/>
      <c r="P111" s="469"/>
      <c r="Q111" s="151"/>
      <c r="R111" s="112"/>
      <c r="S111" s="112"/>
      <c r="T111" s="112"/>
      <c r="U111" s="112"/>
      <c r="V111" s="112"/>
      <c r="W111" s="112"/>
      <c r="X111" s="112"/>
      <c r="Y111" s="112"/>
      <c r="Z111" s="112"/>
      <c r="AA111" s="112"/>
      <c r="AB111" s="112"/>
      <c r="AC111" s="112"/>
      <c r="AD111" s="112"/>
      <c r="AE111" s="112"/>
      <c r="AF111" s="112"/>
      <c r="AG111" s="112"/>
      <c r="AH111" s="112"/>
    </row>
    <row r="112" spans="1:34" s="152" customFormat="1" ht="25.5">
      <c r="A112" s="469"/>
      <c r="B112" s="472"/>
      <c r="C112" s="472"/>
      <c r="D112" s="472"/>
      <c r="E112" s="472"/>
      <c r="F112" s="472"/>
      <c r="G112" s="472"/>
      <c r="H112" s="472"/>
      <c r="I112" s="472"/>
      <c r="J112" s="472"/>
      <c r="K112" s="469"/>
      <c r="L112" s="73" t="s">
        <v>26</v>
      </c>
      <c r="M112" s="73">
        <v>1</v>
      </c>
      <c r="N112" s="533"/>
      <c r="O112" s="469"/>
      <c r="P112" s="469"/>
      <c r="Q112" s="151"/>
      <c r="R112" s="112"/>
      <c r="S112" s="112"/>
      <c r="T112" s="112"/>
      <c r="U112" s="112"/>
      <c r="V112" s="112"/>
      <c r="W112" s="112"/>
      <c r="X112" s="112"/>
      <c r="Y112" s="112"/>
      <c r="Z112" s="112"/>
      <c r="AA112" s="112"/>
      <c r="AB112" s="112"/>
      <c r="AC112" s="112"/>
      <c r="AD112" s="112"/>
      <c r="AE112" s="112"/>
      <c r="AF112" s="112"/>
      <c r="AG112" s="112"/>
      <c r="AH112" s="112"/>
    </row>
    <row r="113" spans="1:34" s="19" customFormat="1" ht="38.25">
      <c r="A113" s="469">
        <v>48</v>
      </c>
      <c r="B113" s="472">
        <v>12</v>
      </c>
      <c r="C113" s="472" t="s">
        <v>423</v>
      </c>
      <c r="D113" s="472" t="s">
        <v>31</v>
      </c>
      <c r="E113" s="472" t="s">
        <v>2229</v>
      </c>
      <c r="F113" s="472" t="s">
        <v>2240</v>
      </c>
      <c r="G113" s="472" t="s">
        <v>2241</v>
      </c>
      <c r="H113" s="472" t="s">
        <v>2242</v>
      </c>
      <c r="I113" s="472" t="s">
        <v>2243</v>
      </c>
      <c r="J113" s="472" t="s">
        <v>2244</v>
      </c>
      <c r="K113" s="469" t="s">
        <v>204</v>
      </c>
      <c r="L113" s="73" t="s">
        <v>568</v>
      </c>
      <c r="M113" s="73">
        <v>112</v>
      </c>
      <c r="N113" s="533">
        <v>10455</v>
      </c>
      <c r="O113" s="472" t="s">
        <v>2245</v>
      </c>
      <c r="P113" s="469">
        <v>25</v>
      </c>
      <c r="Q113" s="151"/>
      <c r="R113" s="112"/>
      <c r="S113" s="112"/>
      <c r="T113" s="112"/>
      <c r="U113" s="112"/>
      <c r="V113" s="112"/>
      <c r="W113" s="112"/>
      <c r="X113" s="112"/>
      <c r="Y113" s="112"/>
      <c r="Z113" s="112"/>
      <c r="AA113" s="112"/>
      <c r="AB113" s="112"/>
      <c r="AC113" s="112"/>
      <c r="AD113" s="112"/>
      <c r="AE113" s="112"/>
      <c r="AF113" s="112"/>
      <c r="AG113" s="112"/>
      <c r="AH113" s="112"/>
    </row>
    <row r="114" spans="1:34" s="19" customFormat="1" ht="25.5">
      <c r="A114" s="469"/>
      <c r="B114" s="472"/>
      <c r="C114" s="472"/>
      <c r="D114" s="472"/>
      <c r="E114" s="472"/>
      <c r="F114" s="472"/>
      <c r="G114" s="472"/>
      <c r="H114" s="472"/>
      <c r="I114" s="472"/>
      <c r="J114" s="472"/>
      <c r="K114" s="469"/>
      <c r="L114" s="73" t="s">
        <v>2157</v>
      </c>
      <c r="M114" s="73">
        <v>1</v>
      </c>
      <c r="N114" s="533"/>
      <c r="O114" s="472"/>
      <c r="P114" s="469"/>
      <c r="Q114" s="151"/>
      <c r="R114" s="112"/>
      <c r="S114" s="112"/>
      <c r="T114" s="112"/>
      <c r="U114" s="112"/>
      <c r="V114" s="112"/>
      <c r="W114" s="112"/>
      <c r="X114" s="112"/>
      <c r="Y114" s="112"/>
      <c r="Z114" s="112"/>
      <c r="AA114" s="112"/>
      <c r="AB114" s="112"/>
      <c r="AC114" s="112"/>
      <c r="AD114" s="112"/>
      <c r="AE114" s="112"/>
      <c r="AF114" s="112"/>
      <c r="AG114" s="112"/>
      <c r="AH114" s="112"/>
    </row>
    <row r="115" spans="1:34" s="19" customFormat="1" ht="12.75">
      <c r="A115" s="469"/>
      <c r="B115" s="472"/>
      <c r="C115" s="472"/>
      <c r="D115" s="472"/>
      <c r="E115" s="472"/>
      <c r="F115" s="472"/>
      <c r="G115" s="472"/>
      <c r="H115" s="472"/>
      <c r="I115" s="472"/>
      <c r="J115" s="472"/>
      <c r="K115" s="469"/>
      <c r="L115" s="73" t="s">
        <v>2235</v>
      </c>
      <c r="M115" s="73">
        <v>1</v>
      </c>
      <c r="N115" s="533"/>
      <c r="O115" s="472"/>
      <c r="P115" s="469"/>
      <c r="Q115" s="151"/>
      <c r="R115" s="112"/>
      <c r="S115" s="112"/>
      <c r="T115" s="112"/>
      <c r="U115" s="112"/>
      <c r="V115" s="112"/>
      <c r="W115" s="112"/>
      <c r="X115" s="112"/>
      <c r="Y115" s="112"/>
      <c r="Z115" s="112"/>
      <c r="AA115" s="112"/>
      <c r="AB115" s="112"/>
      <c r="AC115" s="112"/>
      <c r="AD115" s="112"/>
      <c r="AE115" s="112"/>
      <c r="AF115" s="112"/>
      <c r="AG115" s="112"/>
      <c r="AH115" s="112"/>
    </row>
    <row r="116" spans="1:34" s="19" customFormat="1" ht="45" customHeight="1">
      <c r="A116" s="469"/>
      <c r="B116" s="472"/>
      <c r="C116" s="472"/>
      <c r="D116" s="472"/>
      <c r="E116" s="472"/>
      <c r="F116" s="472"/>
      <c r="G116" s="472"/>
      <c r="H116" s="472"/>
      <c r="I116" s="472"/>
      <c r="J116" s="472"/>
      <c r="K116" s="469"/>
      <c r="L116" s="73" t="s">
        <v>26</v>
      </c>
      <c r="M116" s="73">
        <v>1</v>
      </c>
      <c r="N116" s="533"/>
      <c r="O116" s="472"/>
      <c r="P116" s="469"/>
      <c r="Q116" s="151"/>
      <c r="R116" s="112"/>
      <c r="S116" s="112"/>
      <c r="T116" s="112"/>
      <c r="U116" s="112"/>
      <c r="V116" s="112"/>
      <c r="W116" s="112"/>
      <c r="X116" s="112"/>
      <c r="Y116" s="112"/>
      <c r="Z116" s="112"/>
      <c r="AA116" s="112"/>
      <c r="AB116" s="112"/>
      <c r="AC116" s="112"/>
      <c r="AD116" s="112"/>
      <c r="AE116" s="112"/>
      <c r="AF116" s="112"/>
      <c r="AG116" s="112"/>
      <c r="AH116" s="112"/>
    </row>
    <row r="117" spans="1:34" s="152" customFormat="1" ht="12.75">
      <c r="A117" s="469">
        <v>49</v>
      </c>
      <c r="B117" s="472">
        <v>13</v>
      </c>
      <c r="C117" s="472" t="s">
        <v>88</v>
      </c>
      <c r="D117" s="472" t="s">
        <v>58</v>
      </c>
      <c r="E117" s="472" t="s">
        <v>2045</v>
      </c>
      <c r="F117" s="472" t="s">
        <v>2246</v>
      </c>
      <c r="G117" s="472" t="s">
        <v>2247</v>
      </c>
      <c r="H117" s="472" t="s">
        <v>2248</v>
      </c>
      <c r="I117" s="472" t="s">
        <v>2249</v>
      </c>
      <c r="J117" s="472" t="s">
        <v>2250</v>
      </c>
      <c r="K117" s="469" t="s">
        <v>204</v>
      </c>
      <c r="L117" s="73" t="s">
        <v>2251</v>
      </c>
      <c r="M117" s="73">
        <v>12</v>
      </c>
      <c r="N117" s="533">
        <v>16198.69</v>
      </c>
      <c r="O117" s="472" t="s">
        <v>2252</v>
      </c>
      <c r="P117" s="469">
        <v>25</v>
      </c>
      <c r="Q117" s="151"/>
      <c r="R117" s="112"/>
      <c r="S117" s="112"/>
      <c r="T117" s="112"/>
      <c r="U117" s="112"/>
      <c r="V117" s="112"/>
      <c r="W117" s="112"/>
      <c r="X117" s="112"/>
      <c r="Y117" s="112"/>
      <c r="Z117" s="112"/>
      <c r="AA117" s="112"/>
      <c r="AB117" s="112"/>
      <c r="AC117" s="112"/>
      <c r="AD117" s="112"/>
      <c r="AE117" s="112"/>
      <c r="AF117" s="112"/>
      <c r="AG117" s="112"/>
      <c r="AH117" s="112"/>
    </row>
    <row r="118" spans="1:34" s="157" customFormat="1" ht="38.25">
      <c r="A118" s="469"/>
      <c r="B118" s="472"/>
      <c r="C118" s="472"/>
      <c r="D118" s="472"/>
      <c r="E118" s="472"/>
      <c r="F118" s="472"/>
      <c r="G118" s="472"/>
      <c r="H118" s="472"/>
      <c r="I118" s="472"/>
      <c r="J118" s="472"/>
      <c r="K118" s="469"/>
      <c r="L118" s="73" t="s">
        <v>2253</v>
      </c>
      <c r="M118" s="375">
        <v>17000</v>
      </c>
      <c r="N118" s="533"/>
      <c r="O118" s="472"/>
      <c r="P118" s="469"/>
      <c r="Q118" s="155"/>
      <c r="R118" s="156"/>
      <c r="S118" s="156"/>
      <c r="T118" s="156"/>
      <c r="U118" s="156"/>
      <c r="V118" s="156"/>
      <c r="W118" s="156"/>
      <c r="X118" s="156"/>
      <c r="Y118" s="156"/>
      <c r="Z118" s="156"/>
      <c r="AA118" s="156"/>
      <c r="AB118" s="156"/>
      <c r="AC118" s="156"/>
      <c r="AD118" s="156"/>
      <c r="AE118" s="156"/>
      <c r="AF118" s="156"/>
      <c r="AG118" s="156"/>
      <c r="AH118" s="156"/>
    </row>
    <row r="119" spans="1:34" s="3" customFormat="1" ht="12.75">
      <c r="A119" s="39"/>
      <c r="B119" s="186"/>
      <c r="C119" s="186"/>
      <c r="D119" s="186"/>
      <c r="E119" s="129"/>
      <c r="F119" s="83"/>
      <c r="G119" s="185"/>
      <c r="H119" s="83"/>
      <c r="I119" s="83"/>
      <c r="J119" s="322"/>
      <c r="K119" s="83"/>
      <c r="L119" s="129"/>
      <c r="M119" s="323"/>
      <c r="N119" s="324"/>
      <c r="O119" s="111"/>
      <c r="P119" s="325"/>
    </row>
    <row r="120" spans="1:34">
      <c r="A120"/>
      <c r="F120" s="346"/>
      <c r="G120" s="348"/>
      <c r="H120" s="346"/>
      <c r="I120" s="346"/>
      <c r="J120" s="333"/>
      <c r="Q120"/>
    </row>
    <row r="121" spans="1:34">
      <c r="A121"/>
      <c r="F121" s="334" t="s">
        <v>169</v>
      </c>
      <c r="G121" s="326">
        <f>N6+N7+N8+N9+N10+N12+N14+N16+N18+N20+N21+N22+N23</f>
        <v>616000</v>
      </c>
      <c r="H121" s="439"/>
      <c r="I121" s="440" t="s">
        <v>171</v>
      </c>
      <c r="J121" s="334">
        <v>13</v>
      </c>
      <c r="Q121"/>
    </row>
    <row r="122" spans="1:34" ht="30">
      <c r="A122"/>
      <c r="F122" s="334" t="s">
        <v>170</v>
      </c>
      <c r="G122" s="326">
        <f>N24+N28+N30+N32+N35+N37+N38+N39+N42+N44+N45+N48+N50+N51+N52+N53+N55+N57+N61+N64+N68+N74+N80+N81+N83+N86+N89+N90+N94+N98+N102+N103+N106+N109+N113+N117</f>
        <v>923999.99999999988</v>
      </c>
      <c r="H122" s="439"/>
      <c r="I122" s="440" t="s">
        <v>173</v>
      </c>
      <c r="J122" s="334">
        <v>36</v>
      </c>
      <c r="Q122"/>
    </row>
    <row r="123" spans="1:34">
      <c r="A123"/>
      <c r="F123" s="334" t="s">
        <v>172</v>
      </c>
      <c r="G123" s="326">
        <f>G121+G122</f>
        <v>1540000</v>
      </c>
      <c r="H123" s="439"/>
      <c r="I123" s="441" t="s">
        <v>174</v>
      </c>
      <c r="J123" s="334">
        <f>J121+J122</f>
        <v>49</v>
      </c>
      <c r="Q123"/>
    </row>
    <row r="124" spans="1:34">
      <c r="F124" s="346"/>
      <c r="G124" s="346"/>
      <c r="H124" s="346"/>
      <c r="I124" s="346"/>
      <c r="J124" s="346"/>
      <c r="K124" s="346"/>
      <c r="P124" s="95"/>
      <c r="Q124"/>
    </row>
    <row r="125" spans="1:34">
      <c r="F125" s="346"/>
      <c r="G125" s="346"/>
      <c r="H125" s="346"/>
      <c r="I125" s="346"/>
      <c r="J125" s="346"/>
      <c r="K125" s="346"/>
      <c r="L125" s="346"/>
    </row>
    <row r="126" spans="1:34" ht="58.5" customHeight="1"/>
    <row r="127" spans="1:34" ht="15.75">
      <c r="A127" s="480" t="s">
        <v>175</v>
      </c>
      <c r="B127" s="481"/>
      <c r="C127" s="481"/>
      <c r="D127" s="481"/>
      <c r="E127" s="481"/>
      <c r="F127" s="481"/>
      <c r="G127" s="481"/>
      <c r="H127" s="481"/>
      <c r="I127" s="481"/>
      <c r="J127" s="481"/>
      <c r="K127" s="481"/>
      <c r="L127" s="481"/>
      <c r="M127" s="481"/>
    </row>
    <row r="128" spans="1:34" ht="15.75">
      <c r="A128" s="159"/>
      <c r="B128" s="125"/>
      <c r="C128" s="125"/>
      <c r="D128" s="125"/>
      <c r="E128" s="125"/>
      <c r="F128" s="125"/>
      <c r="G128" s="125"/>
      <c r="H128" s="125"/>
      <c r="I128" s="125"/>
      <c r="J128" s="125"/>
      <c r="K128" s="125"/>
      <c r="L128" s="125"/>
      <c r="M128" s="125"/>
    </row>
    <row r="129" spans="1:17" s="3" customFormat="1" ht="30" customHeight="1">
      <c r="A129" s="705" t="s">
        <v>1</v>
      </c>
      <c r="B129" s="470" t="s">
        <v>2</v>
      </c>
      <c r="C129" s="470" t="s">
        <v>3</v>
      </c>
      <c r="D129" s="473" t="s">
        <v>4</v>
      </c>
      <c r="E129" s="473" t="s">
        <v>5</v>
      </c>
      <c r="F129" s="473" t="s">
        <v>6</v>
      </c>
      <c r="G129" s="473" t="s">
        <v>7</v>
      </c>
      <c r="H129" s="473" t="s">
        <v>8</v>
      </c>
      <c r="I129" s="473" t="s">
        <v>9</v>
      </c>
      <c r="J129" s="475" t="s">
        <v>10</v>
      </c>
      <c r="K129" s="476"/>
      <c r="L129" s="477" t="s">
        <v>11</v>
      </c>
      <c r="M129" s="477"/>
      <c r="N129" s="470" t="s">
        <v>12</v>
      </c>
      <c r="O129" s="470" t="s">
        <v>13</v>
      </c>
      <c r="P129" s="470" t="s">
        <v>14</v>
      </c>
      <c r="Q129" s="149"/>
    </row>
    <row r="130" spans="1:17" s="3" customFormat="1" ht="35.25" customHeight="1">
      <c r="A130" s="706"/>
      <c r="B130" s="471"/>
      <c r="C130" s="471"/>
      <c r="D130" s="474"/>
      <c r="E130" s="474"/>
      <c r="F130" s="474"/>
      <c r="G130" s="474"/>
      <c r="H130" s="474"/>
      <c r="I130" s="474"/>
      <c r="J130" s="124">
        <v>2016</v>
      </c>
      <c r="K130" s="124">
        <v>2017</v>
      </c>
      <c r="L130" s="123" t="s">
        <v>15</v>
      </c>
      <c r="M130" s="123" t="s">
        <v>16</v>
      </c>
      <c r="N130" s="471"/>
      <c r="O130" s="471"/>
      <c r="P130" s="471"/>
      <c r="Q130" s="149"/>
    </row>
    <row r="131" spans="1:17" s="112" customFormat="1" ht="38.25">
      <c r="A131" s="703">
        <v>1</v>
      </c>
      <c r="B131" s="554">
        <v>13</v>
      </c>
      <c r="C131" s="554" t="s">
        <v>411</v>
      </c>
      <c r="D131" s="554" t="s">
        <v>89</v>
      </c>
      <c r="E131" s="572" t="s">
        <v>2254</v>
      </c>
      <c r="F131" s="572" t="s">
        <v>2255</v>
      </c>
      <c r="G131" s="572" t="s">
        <v>2256</v>
      </c>
      <c r="H131" s="572" t="s">
        <v>2257</v>
      </c>
      <c r="I131" s="572" t="s">
        <v>2258</v>
      </c>
      <c r="J131" s="572" t="s">
        <v>2259</v>
      </c>
      <c r="K131" s="703" t="s">
        <v>204</v>
      </c>
      <c r="L131" s="131" t="s">
        <v>37</v>
      </c>
      <c r="M131" s="66">
        <v>5</v>
      </c>
      <c r="N131" s="708">
        <v>41008.199999999997</v>
      </c>
      <c r="O131" s="572" t="s">
        <v>2260</v>
      </c>
      <c r="P131" s="572">
        <v>24</v>
      </c>
      <c r="Q131" s="151"/>
    </row>
    <row r="132" spans="1:17" s="112" customFormat="1" ht="38.25">
      <c r="A132" s="704"/>
      <c r="B132" s="555"/>
      <c r="C132" s="555"/>
      <c r="D132" s="555"/>
      <c r="E132" s="573"/>
      <c r="F132" s="573"/>
      <c r="G132" s="573"/>
      <c r="H132" s="573"/>
      <c r="I132" s="573"/>
      <c r="J132" s="573"/>
      <c r="K132" s="704"/>
      <c r="L132" s="131" t="s">
        <v>567</v>
      </c>
      <c r="M132" s="66">
        <v>3000</v>
      </c>
      <c r="N132" s="710"/>
      <c r="O132" s="573"/>
      <c r="P132" s="573"/>
      <c r="Q132" s="151"/>
    </row>
    <row r="133" spans="1:17" s="112" customFormat="1" ht="25.5">
      <c r="A133" s="703">
        <v>2</v>
      </c>
      <c r="B133" s="554">
        <v>13</v>
      </c>
      <c r="C133" s="554">
        <v>5</v>
      </c>
      <c r="D133" s="554" t="s">
        <v>58</v>
      </c>
      <c r="E133" s="572" t="s">
        <v>2261</v>
      </c>
      <c r="F133" s="583" t="s">
        <v>2262</v>
      </c>
      <c r="G133" s="572" t="s">
        <v>2263</v>
      </c>
      <c r="H133" s="572" t="s">
        <v>2264</v>
      </c>
      <c r="I133" s="572" t="s">
        <v>2265</v>
      </c>
      <c r="J133" s="572" t="s">
        <v>2266</v>
      </c>
      <c r="K133" s="703" t="s">
        <v>204</v>
      </c>
      <c r="L133" s="131" t="s">
        <v>26</v>
      </c>
      <c r="M133" s="66">
        <v>1</v>
      </c>
      <c r="N133" s="708">
        <v>23838.2</v>
      </c>
      <c r="O133" s="572" t="s">
        <v>2267</v>
      </c>
      <c r="P133" s="572">
        <v>24</v>
      </c>
      <c r="Q133" s="151"/>
    </row>
    <row r="134" spans="1:17" s="112" customFormat="1" ht="38.25">
      <c r="A134" s="707"/>
      <c r="B134" s="557"/>
      <c r="C134" s="557"/>
      <c r="D134" s="557"/>
      <c r="E134" s="581"/>
      <c r="F134" s="600"/>
      <c r="G134" s="581"/>
      <c r="H134" s="581"/>
      <c r="I134" s="581"/>
      <c r="J134" s="581"/>
      <c r="K134" s="707"/>
      <c r="L134" s="131" t="s">
        <v>75</v>
      </c>
      <c r="M134" s="66">
        <v>30</v>
      </c>
      <c r="N134" s="709"/>
      <c r="O134" s="581"/>
      <c r="P134" s="581"/>
      <c r="Q134" s="151"/>
    </row>
    <row r="135" spans="1:17" s="112" customFormat="1" ht="25.5">
      <c r="A135" s="707"/>
      <c r="B135" s="557"/>
      <c r="C135" s="557"/>
      <c r="D135" s="557"/>
      <c r="E135" s="581"/>
      <c r="F135" s="600"/>
      <c r="G135" s="581"/>
      <c r="H135" s="581"/>
      <c r="I135" s="581"/>
      <c r="J135" s="581"/>
      <c r="K135" s="707"/>
      <c r="L135" s="131" t="s">
        <v>119</v>
      </c>
      <c r="M135" s="66">
        <v>1</v>
      </c>
      <c r="N135" s="709"/>
      <c r="O135" s="581"/>
      <c r="P135" s="581"/>
      <c r="Q135" s="151"/>
    </row>
    <row r="136" spans="1:17" s="112" customFormat="1" ht="25.5">
      <c r="A136" s="707"/>
      <c r="B136" s="557"/>
      <c r="C136" s="557"/>
      <c r="D136" s="557"/>
      <c r="E136" s="581"/>
      <c r="F136" s="600"/>
      <c r="G136" s="581"/>
      <c r="H136" s="581"/>
      <c r="I136" s="581"/>
      <c r="J136" s="581"/>
      <c r="K136" s="707"/>
      <c r="L136" s="131" t="s">
        <v>120</v>
      </c>
      <c r="M136" s="66">
        <v>10</v>
      </c>
      <c r="N136" s="709"/>
      <c r="O136" s="581"/>
      <c r="P136" s="581"/>
      <c r="Q136" s="151"/>
    </row>
    <row r="137" spans="1:17" s="112" customFormat="1">
      <c r="A137" s="707"/>
      <c r="B137" s="557"/>
      <c r="C137" s="557"/>
      <c r="D137" s="557"/>
      <c r="E137" s="581"/>
      <c r="F137" s="600"/>
      <c r="G137" s="581"/>
      <c r="H137" s="581"/>
      <c r="I137" s="581"/>
      <c r="J137" s="581"/>
      <c r="K137" s="707"/>
      <c r="L137" s="131" t="s">
        <v>914</v>
      </c>
      <c r="M137" s="66">
        <v>1</v>
      </c>
      <c r="N137" s="709"/>
      <c r="O137" s="581"/>
      <c r="P137" s="581"/>
      <c r="Q137" s="151"/>
    </row>
    <row r="138" spans="1:17" s="112" customFormat="1" ht="25.5">
      <c r="A138" s="707"/>
      <c r="B138" s="557"/>
      <c r="C138" s="557"/>
      <c r="D138" s="557"/>
      <c r="E138" s="581"/>
      <c r="F138" s="600"/>
      <c r="G138" s="581"/>
      <c r="H138" s="581"/>
      <c r="I138" s="581"/>
      <c r="J138" s="581"/>
      <c r="K138" s="707"/>
      <c r="L138" s="131" t="s">
        <v>66</v>
      </c>
      <c r="M138" s="66">
        <v>10</v>
      </c>
      <c r="N138" s="709"/>
      <c r="O138" s="581"/>
      <c r="P138" s="581"/>
      <c r="Q138" s="151"/>
    </row>
    <row r="139" spans="1:17" s="112" customFormat="1" ht="38.25">
      <c r="A139" s="704"/>
      <c r="B139" s="555"/>
      <c r="C139" s="555"/>
      <c r="D139" s="555"/>
      <c r="E139" s="573"/>
      <c r="F139" s="584"/>
      <c r="G139" s="573"/>
      <c r="H139" s="573"/>
      <c r="I139" s="573"/>
      <c r="J139" s="573"/>
      <c r="K139" s="704"/>
      <c r="L139" s="131" t="s">
        <v>1990</v>
      </c>
      <c r="M139" s="66">
        <v>1000</v>
      </c>
      <c r="N139" s="710"/>
      <c r="O139" s="573"/>
      <c r="P139" s="573"/>
      <c r="Q139" s="151"/>
    </row>
    <row r="140" spans="1:17" s="112" customFormat="1" ht="51">
      <c r="A140" s="128">
        <v>3</v>
      </c>
      <c r="B140" s="391">
        <v>13</v>
      </c>
      <c r="C140" s="391">
        <v>1</v>
      </c>
      <c r="D140" s="391" t="s">
        <v>2094</v>
      </c>
      <c r="E140" s="127" t="s">
        <v>2268</v>
      </c>
      <c r="F140" s="127" t="s">
        <v>2269</v>
      </c>
      <c r="G140" s="127" t="s">
        <v>2270</v>
      </c>
      <c r="H140" s="34" t="s">
        <v>2271</v>
      </c>
      <c r="I140" s="127" t="s">
        <v>2272</v>
      </c>
      <c r="J140" s="34" t="s">
        <v>2273</v>
      </c>
      <c r="K140" s="128" t="s">
        <v>204</v>
      </c>
      <c r="L140" s="131" t="s">
        <v>567</v>
      </c>
      <c r="M140" s="66">
        <v>800</v>
      </c>
      <c r="N140" s="150">
        <v>70000</v>
      </c>
      <c r="O140" s="127" t="s">
        <v>2274</v>
      </c>
      <c r="P140" s="127">
        <v>22</v>
      </c>
      <c r="Q140" s="151"/>
    </row>
    <row r="141" spans="1:17" s="112" customFormat="1" ht="51">
      <c r="A141" s="703">
        <v>4</v>
      </c>
      <c r="B141" s="554">
        <v>10</v>
      </c>
      <c r="C141" s="554" t="s">
        <v>493</v>
      </c>
      <c r="D141" s="554" t="s">
        <v>1135</v>
      </c>
      <c r="E141" s="572" t="s">
        <v>2144</v>
      </c>
      <c r="F141" s="572" t="s">
        <v>2275</v>
      </c>
      <c r="G141" s="572" t="s">
        <v>2276</v>
      </c>
      <c r="H141" s="572" t="s">
        <v>2277</v>
      </c>
      <c r="I141" s="572" t="s">
        <v>2278</v>
      </c>
      <c r="J141" s="572" t="s">
        <v>1133</v>
      </c>
      <c r="K141" s="703" t="s">
        <v>204</v>
      </c>
      <c r="L141" s="131" t="s">
        <v>2279</v>
      </c>
      <c r="M141" s="66">
        <v>2000</v>
      </c>
      <c r="N141" s="708">
        <v>64000</v>
      </c>
      <c r="O141" s="572" t="s">
        <v>2280</v>
      </c>
      <c r="P141" s="572">
        <v>22</v>
      </c>
      <c r="Q141" s="151"/>
    </row>
    <row r="142" spans="1:17" s="112" customFormat="1" ht="41.25" customHeight="1">
      <c r="A142" s="704"/>
      <c r="B142" s="555"/>
      <c r="C142" s="555"/>
      <c r="D142" s="555"/>
      <c r="E142" s="573"/>
      <c r="F142" s="573"/>
      <c r="G142" s="573"/>
      <c r="H142" s="573"/>
      <c r="I142" s="573"/>
      <c r="J142" s="573"/>
      <c r="K142" s="704"/>
      <c r="L142" s="131" t="s">
        <v>2281</v>
      </c>
      <c r="M142" s="66">
        <v>2</v>
      </c>
      <c r="N142" s="710"/>
      <c r="O142" s="573"/>
      <c r="P142" s="573"/>
      <c r="Q142" s="151"/>
    </row>
    <row r="143" spans="1:17" s="112" customFormat="1" ht="25.5">
      <c r="A143" s="126">
        <v>5</v>
      </c>
      <c r="B143" s="552">
        <v>9</v>
      </c>
      <c r="C143" s="552" t="s">
        <v>747</v>
      </c>
      <c r="D143" s="552" t="s">
        <v>2282</v>
      </c>
      <c r="E143" s="572" t="s">
        <v>2028</v>
      </c>
      <c r="F143" s="572" t="s">
        <v>2283</v>
      </c>
      <c r="G143" s="572" t="s">
        <v>2284</v>
      </c>
      <c r="H143" s="572" t="s">
        <v>2285</v>
      </c>
      <c r="I143" s="572" t="s">
        <v>2286</v>
      </c>
      <c r="J143" s="572" t="s">
        <v>2287</v>
      </c>
      <c r="K143" s="703" t="s">
        <v>204</v>
      </c>
      <c r="L143" s="131" t="s">
        <v>119</v>
      </c>
      <c r="M143" s="66">
        <v>1</v>
      </c>
      <c r="N143" s="708">
        <v>15999</v>
      </c>
      <c r="O143" s="572" t="s">
        <v>2034</v>
      </c>
      <c r="P143" s="572">
        <v>22</v>
      </c>
      <c r="Q143" s="151"/>
    </row>
    <row r="144" spans="1:17" s="112" customFormat="1" ht="25.5" customHeight="1">
      <c r="A144" s="161"/>
      <c r="B144" s="560"/>
      <c r="C144" s="560"/>
      <c r="D144" s="560"/>
      <c r="E144" s="581"/>
      <c r="F144" s="581"/>
      <c r="G144" s="581"/>
      <c r="H144" s="581"/>
      <c r="I144" s="581"/>
      <c r="J144" s="581"/>
      <c r="K144" s="707"/>
      <c r="L144" s="131" t="s">
        <v>120</v>
      </c>
      <c r="M144" s="66">
        <v>40</v>
      </c>
      <c r="N144" s="709"/>
      <c r="O144" s="581"/>
      <c r="P144" s="581"/>
      <c r="Q144" s="151"/>
    </row>
    <row r="145" spans="1:17" s="112" customFormat="1" ht="63.75">
      <c r="A145" s="128">
        <v>6</v>
      </c>
      <c r="B145" s="391">
        <v>13</v>
      </c>
      <c r="C145" s="391">
        <v>1</v>
      </c>
      <c r="D145" s="391" t="s">
        <v>58</v>
      </c>
      <c r="E145" s="127" t="s">
        <v>2288</v>
      </c>
      <c r="F145" s="127" t="s">
        <v>2289</v>
      </c>
      <c r="G145" s="127" t="s">
        <v>2290</v>
      </c>
      <c r="H145" s="127" t="s">
        <v>2291</v>
      </c>
      <c r="I145" s="127" t="s">
        <v>2292</v>
      </c>
      <c r="J145" s="34" t="s">
        <v>2293</v>
      </c>
      <c r="K145" s="128" t="s">
        <v>204</v>
      </c>
      <c r="L145" s="131" t="s">
        <v>37</v>
      </c>
      <c r="M145" s="66">
        <v>1</v>
      </c>
      <c r="N145" s="150">
        <v>31527.52</v>
      </c>
      <c r="O145" s="127" t="s">
        <v>2294</v>
      </c>
      <c r="P145" s="127">
        <v>22</v>
      </c>
      <c r="Q145" s="158"/>
    </row>
    <row r="146" spans="1:17">
      <c r="B146" s="416"/>
      <c r="C146" s="416"/>
      <c r="D146" s="416"/>
    </row>
    <row r="147" spans="1:17">
      <c r="B147" s="416"/>
      <c r="C147" s="416"/>
      <c r="D147" s="416"/>
    </row>
    <row r="148" spans="1:17">
      <c r="B148" s="416"/>
      <c r="C148" s="416"/>
      <c r="D148" s="416"/>
    </row>
    <row r="149" spans="1:17">
      <c r="B149" s="416"/>
      <c r="C149" s="416"/>
      <c r="D149" s="416"/>
    </row>
    <row r="150" spans="1:17">
      <c r="B150" s="416"/>
      <c r="C150" s="416"/>
      <c r="D150" s="416"/>
    </row>
    <row r="151" spans="1:17">
      <c r="B151" s="416"/>
      <c r="C151" s="416"/>
      <c r="D151" s="416"/>
    </row>
    <row r="152" spans="1:17">
      <c r="B152" s="416"/>
      <c r="C152" s="416"/>
      <c r="D152" s="416"/>
    </row>
    <row r="153" spans="1:17">
      <c r="B153" s="416"/>
      <c r="C153" s="416"/>
      <c r="D153" s="416"/>
    </row>
    <row r="154" spans="1:17">
      <c r="B154" s="416"/>
      <c r="C154" s="416"/>
      <c r="D154" s="416"/>
    </row>
    <row r="155" spans="1:17">
      <c r="B155" s="416"/>
      <c r="C155" s="416"/>
      <c r="D155" s="416"/>
    </row>
    <row r="156" spans="1:17">
      <c r="B156" s="416"/>
      <c r="C156" s="416"/>
      <c r="D156" s="416"/>
    </row>
    <row r="157" spans="1:17">
      <c r="B157" s="416"/>
      <c r="C157" s="416"/>
      <c r="D157" s="416"/>
    </row>
    <row r="158" spans="1:17">
      <c r="B158" s="416"/>
      <c r="C158" s="416"/>
      <c r="D158" s="416"/>
    </row>
    <row r="159" spans="1:17">
      <c r="B159" s="416"/>
      <c r="C159" s="416"/>
      <c r="D159" s="416"/>
    </row>
    <row r="160" spans="1:17">
      <c r="B160" s="416"/>
      <c r="C160" s="416"/>
      <c r="D160" s="416"/>
    </row>
    <row r="161" spans="2:4">
      <c r="B161" s="416"/>
      <c r="C161" s="416"/>
      <c r="D161" s="416"/>
    </row>
    <row r="162" spans="2:4">
      <c r="B162" s="416"/>
      <c r="C162" s="416"/>
      <c r="D162" s="416"/>
    </row>
    <row r="163" spans="2:4">
      <c r="B163" s="416"/>
      <c r="C163" s="416"/>
      <c r="D163" s="416"/>
    </row>
    <row r="164" spans="2:4">
      <c r="B164" s="416"/>
      <c r="C164" s="416"/>
      <c r="D164" s="416"/>
    </row>
    <row r="165" spans="2:4">
      <c r="B165" s="416"/>
      <c r="C165" s="416"/>
      <c r="D165" s="416"/>
    </row>
    <row r="166" spans="2:4">
      <c r="B166" s="416"/>
      <c r="C166" s="416"/>
      <c r="D166" s="416"/>
    </row>
    <row r="167" spans="2:4">
      <c r="B167" s="416"/>
      <c r="C167" s="416"/>
      <c r="D167" s="416"/>
    </row>
    <row r="168" spans="2:4">
      <c r="B168" s="416"/>
      <c r="C168" s="416"/>
      <c r="D168" s="416"/>
    </row>
    <row r="169" spans="2:4">
      <c r="B169" s="416"/>
      <c r="C169" s="416"/>
      <c r="D169" s="416"/>
    </row>
  </sheetData>
  <mergeCells count="529">
    <mergeCell ref="P129:P130"/>
    <mergeCell ref="P117:P118"/>
    <mergeCell ref="A127:M127"/>
    <mergeCell ref="O103:O105"/>
    <mergeCell ref="P103:P105"/>
    <mergeCell ref="G103:G105"/>
    <mergeCell ref="H103:H105"/>
    <mergeCell ref="I103:I105"/>
    <mergeCell ref="J103:J105"/>
    <mergeCell ref="K103:K105"/>
    <mergeCell ref="N103:N105"/>
    <mergeCell ref="H117:H118"/>
    <mergeCell ref="I117:I118"/>
    <mergeCell ref="J117:J118"/>
    <mergeCell ref="K117:K118"/>
    <mergeCell ref="N117:N118"/>
    <mergeCell ref="P113:P116"/>
    <mergeCell ref="K113:K116"/>
    <mergeCell ref="A117:A118"/>
    <mergeCell ref="B117:B118"/>
    <mergeCell ref="C117:C118"/>
    <mergeCell ref="D117:D118"/>
    <mergeCell ref="E117:E118"/>
    <mergeCell ref="F117:F118"/>
    <mergeCell ref="O61:O63"/>
    <mergeCell ref="A103:A105"/>
    <mergeCell ref="B103:B105"/>
    <mergeCell ref="C103:C105"/>
    <mergeCell ref="D103:D105"/>
    <mergeCell ref="E103:E105"/>
    <mergeCell ref="F103:F105"/>
    <mergeCell ref="N129:N130"/>
    <mergeCell ref="O129:O130"/>
    <mergeCell ref="A61:A63"/>
    <mergeCell ref="B61:B63"/>
    <mergeCell ref="C61:C63"/>
    <mergeCell ref="D61:D63"/>
    <mergeCell ref="E61:E63"/>
    <mergeCell ref="F61:F63"/>
    <mergeCell ref="G61:G63"/>
    <mergeCell ref="H61:H63"/>
    <mergeCell ref="K61:K63"/>
    <mergeCell ref="O117:O118"/>
    <mergeCell ref="N113:N116"/>
    <mergeCell ref="O113:O116"/>
    <mergeCell ref="H113:H116"/>
    <mergeCell ref="I113:I116"/>
    <mergeCell ref="J113:J116"/>
    <mergeCell ref="N133:N139"/>
    <mergeCell ref="O133:O139"/>
    <mergeCell ref="P133:P139"/>
    <mergeCell ref="J143:J144"/>
    <mergeCell ref="K143:K144"/>
    <mergeCell ref="N143:N144"/>
    <mergeCell ref="O143:O144"/>
    <mergeCell ref="P143:P144"/>
    <mergeCell ref="O131:O132"/>
    <mergeCell ref="P131:P132"/>
    <mergeCell ref="J131:J132"/>
    <mergeCell ref="K131:K132"/>
    <mergeCell ref="N131:N132"/>
    <mergeCell ref="O141:O142"/>
    <mergeCell ref="P141:P142"/>
    <mergeCell ref="J141:J142"/>
    <mergeCell ref="K141:K142"/>
    <mergeCell ref="N141:N142"/>
    <mergeCell ref="B143:B144"/>
    <mergeCell ref="C143:C144"/>
    <mergeCell ref="D143:D144"/>
    <mergeCell ref="E143:E144"/>
    <mergeCell ref="F143:F144"/>
    <mergeCell ref="G143:G144"/>
    <mergeCell ref="H143:H144"/>
    <mergeCell ref="I143:I144"/>
    <mergeCell ref="G141:G142"/>
    <mergeCell ref="H141:H142"/>
    <mergeCell ref="I141:I142"/>
    <mergeCell ref="A141:A142"/>
    <mergeCell ref="B141:B142"/>
    <mergeCell ref="C141:C142"/>
    <mergeCell ref="D141:D142"/>
    <mergeCell ref="E141:E142"/>
    <mergeCell ref="F141:F142"/>
    <mergeCell ref="I133:I139"/>
    <mergeCell ref="J133:J139"/>
    <mergeCell ref="K133:K139"/>
    <mergeCell ref="A133:A139"/>
    <mergeCell ref="B133:B139"/>
    <mergeCell ref="C133:C139"/>
    <mergeCell ref="D133:D139"/>
    <mergeCell ref="E133:E139"/>
    <mergeCell ref="F133:F139"/>
    <mergeCell ref="G133:G139"/>
    <mergeCell ref="H133:H139"/>
    <mergeCell ref="A131:A132"/>
    <mergeCell ref="B131:B132"/>
    <mergeCell ref="C131:C132"/>
    <mergeCell ref="D131:D132"/>
    <mergeCell ref="E131:E132"/>
    <mergeCell ref="F131:F132"/>
    <mergeCell ref="I129:I130"/>
    <mergeCell ref="J129:K129"/>
    <mergeCell ref="L129:M129"/>
    <mergeCell ref="A129:A130"/>
    <mergeCell ref="B129:B130"/>
    <mergeCell ref="C129:C130"/>
    <mergeCell ref="D129:D130"/>
    <mergeCell ref="E129:E130"/>
    <mergeCell ref="F129:F130"/>
    <mergeCell ref="G129:G130"/>
    <mergeCell ref="H129:H130"/>
    <mergeCell ref="G131:G132"/>
    <mergeCell ref="H131:H132"/>
    <mergeCell ref="I131:I132"/>
    <mergeCell ref="G117:G118"/>
    <mergeCell ref="F113:F116"/>
    <mergeCell ref="G113:G116"/>
    <mergeCell ref="E106:E108"/>
    <mergeCell ref="F106:F108"/>
    <mergeCell ref="G106:G108"/>
    <mergeCell ref="J109:J112"/>
    <mergeCell ref="K109:K112"/>
    <mergeCell ref="N109:N112"/>
    <mergeCell ref="K106:K108"/>
    <mergeCell ref="N106:N108"/>
    <mergeCell ref="O109:O112"/>
    <mergeCell ref="P109:P112"/>
    <mergeCell ref="A113:A116"/>
    <mergeCell ref="B113:B116"/>
    <mergeCell ref="C113:C116"/>
    <mergeCell ref="D113:D116"/>
    <mergeCell ref="E113:E116"/>
    <mergeCell ref="K98:K101"/>
    <mergeCell ref="N98:N101"/>
    <mergeCell ref="O98:O101"/>
    <mergeCell ref="P98:P101"/>
    <mergeCell ref="P106:P108"/>
    <mergeCell ref="A109:A112"/>
    <mergeCell ref="B109:B112"/>
    <mergeCell ref="C109:C112"/>
    <mergeCell ref="D109:D112"/>
    <mergeCell ref="E109:E112"/>
    <mergeCell ref="F109:F112"/>
    <mergeCell ref="G109:G112"/>
    <mergeCell ref="H109:H112"/>
    <mergeCell ref="I109:I112"/>
    <mergeCell ref="H106:H108"/>
    <mergeCell ref="I106:I108"/>
    <mergeCell ref="J106:J108"/>
    <mergeCell ref="O106:O108"/>
    <mergeCell ref="A106:A108"/>
    <mergeCell ref="B106:B108"/>
    <mergeCell ref="C106:C108"/>
    <mergeCell ref="D106:D108"/>
    <mergeCell ref="P94:P97"/>
    <mergeCell ref="A98:A101"/>
    <mergeCell ref="B98:B101"/>
    <mergeCell ref="C98:C101"/>
    <mergeCell ref="D98:D101"/>
    <mergeCell ref="E98:E101"/>
    <mergeCell ref="F98:F101"/>
    <mergeCell ref="G98:G101"/>
    <mergeCell ref="H98:H101"/>
    <mergeCell ref="I98:I101"/>
    <mergeCell ref="H94:H97"/>
    <mergeCell ref="I94:I97"/>
    <mergeCell ref="J94:J97"/>
    <mergeCell ref="K94:K97"/>
    <mergeCell ref="N94:N97"/>
    <mergeCell ref="O94:O97"/>
    <mergeCell ref="A94:A97"/>
    <mergeCell ref="B94:B97"/>
    <mergeCell ref="C94:C97"/>
    <mergeCell ref="D94:D97"/>
    <mergeCell ref="E94:E97"/>
    <mergeCell ref="F94:F97"/>
    <mergeCell ref="G94:G97"/>
    <mergeCell ref="J98:J101"/>
    <mergeCell ref="F90:F93"/>
    <mergeCell ref="G90:G93"/>
    <mergeCell ref="J86:J88"/>
    <mergeCell ref="K86:K88"/>
    <mergeCell ref="N86:N88"/>
    <mergeCell ref="O86:O88"/>
    <mergeCell ref="P86:P88"/>
    <mergeCell ref="A90:A93"/>
    <mergeCell ref="B90:B93"/>
    <mergeCell ref="C90:C93"/>
    <mergeCell ref="D90:D93"/>
    <mergeCell ref="E90:E93"/>
    <mergeCell ref="N90:N93"/>
    <mergeCell ref="O90:O93"/>
    <mergeCell ref="P90:P93"/>
    <mergeCell ref="H90:H93"/>
    <mergeCell ref="I90:I93"/>
    <mergeCell ref="J90:J93"/>
    <mergeCell ref="K90:K93"/>
    <mergeCell ref="A86:A88"/>
    <mergeCell ref="B86:B88"/>
    <mergeCell ref="C86:C88"/>
    <mergeCell ref="D86:D88"/>
    <mergeCell ref="E86:E88"/>
    <mergeCell ref="F86:F88"/>
    <mergeCell ref="G86:G88"/>
    <mergeCell ref="H86:H88"/>
    <mergeCell ref="I86:I88"/>
    <mergeCell ref="A83:A85"/>
    <mergeCell ref="B83:B85"/>
    <mergeCell ref="C83:C85"/>
    <mergeCell ref="D83:D85"/>
    <mergeCell ref="E83:E85"/>
    <mergeCell ref="F83:F85"/>
    <mergeCell ref="G83:G85"/>
    <mergeCell ref="A81:A82"/>
    <mergeCell ref="B81:B82"/>
    <mergeCell ref="C81:C82"/>
    <mergeCell ref="D81:D82"/>
    <mergeCell ref="E81:E82"/>
    <mergeCell ref="F81:F82"/>
    <mergeCell ref="G81:G82"/>
    <mergeCell ref="P83:P85"/>
    <mergeCell ref="H83:H85"/>
    <mergeCell ref="I83:I85"/>
    <mergeCell ref="J83:J85"/>
    <mergeCell ref="K83:K85"/>
    <mergeCell ref="N83:N85"/>
    <mergeCell ref="O83:O85"/>
    <mergeCell ref="O74:O79"/>
    <mergeCell ref="P74:P79"/>
    <mergeCell ref="H81:H82"/>
    <mergeCell ref="I81:I82"/>
    <mergeCell ref="J81:J82"/>
    <mergeCell ref="K81:K82"/>
    <mergeCell ref="G74:G79"/>
    <mergeCell ref="H74:H79"/>
    <mergeCell ref="I74:I79"/>
    <mergeCell ref="J74:J79"/>
    <mergeCell ref="K74:K79"/>
    <mergeCell ref="N74:N79"/>
    <mergeCell ref="A74:A79"/>
    <mergeCell ref="B74:B79"/>
    <mergeCell ref="C74:C79"/>
    <mergeCell ref="D74:D79"/>
    <mergeCell ref="E74:E79"/>
    <mergeCell ref="F74:F79"/>
    <mergeCell ref="A68:A73"/>
    <mergeCell ref="B68:B73"/>
    <mergeCell ref="C68:C73"/>
    <mergeCell ref="D68:D73"/>
    <mergeCell ref="E68:E73"/>
    <mergeCell ref="F68:F73"/>
    <mergeCell ref="G68:G73"/>
    <mergeCell ref="H68:H73"/>
    <mergeCell ref="G64:G67"/>
    <mergeCell ref="H64:H67"/>
    <mergeCell ref="A64:A67"/>
    <mergeCell ref="B64:B67"/>
    <mergeCell ref="C64:C67"/>
    <mergeCell ref="D64:D67"/>
    <mergeCell ref="E64:E67"/>
    <mergeCell ref="F64:F67"/>
    <mergeCell ref="J68:J73"/>
    <mergeCell ref="K68:K73"/>
    <mergeCell ref="N68:N73"/>
    <mergeCell ref="O68:O73"/>
    <mergeCell ref="O57:O60"/>
    <mergeCell ref="P57:P60"/>
    <mergeCell ref="G57:G60"/>
    <mergeCell ref="H57:H60"/>
    <mergeCell ref="I57:I60"/>
    <mergeCell ref="J57:J60"/>
    <mergeCell ref="K57:K60"/>
    <mergeCell ref="N57:N60"/>
    <mergeCell ref="P68:P73"/>
    <mergeCell ref="O64:O67"/>
    <mergeCell ref="P64:P67"/>
    <mergeCell ref="I64:I67"/>
    <mergeCell ref="J64:J67"/>
    <mergeCell ref="K64:K67"/>
    <mergeCell ref="N64:N67"/>
    <mergeCell ref="I68:I73"/>
    <mergeCell ref="I61:I63"/>
    <mergeCell ref="J61:J63"/>
    <mergeCell ref="P61:P63"/>
    <mergeCell ref="N61:N63"/>
    <mergeCell ref="A57:A60"/>
    <mergeCell ref="B57:B60"/>
    <mergeCell ref="C57:C60"/>
    <mergeCell ref="D57:D60"/>
    <mergeCell ref="E57:E60"/>
    <mergeCell ref="F57:F60"/>
    <mergeCell ref="I55:I56"/>
    <mergeCell ref="J55:J56"/>
    <mergeCell ref="K55:K56"/>
    <mergeCell ref="N55:N56"/>
    <mergeCell ref="O55:O56"/>
    <mergeCell ref="P55:P56"/>
    <mergeCell ref="O53:O54"/>
    <mergeCell ref="P53:P54"/>
    <mergeCell ref="A55:A56"/>
    <mergeCell ref="B55:B56"/>
    <mergeCell ref="C55:C56"/>
    <mergeCell ref="D55:D56"/>
    <mergeCell ref="E55:E56"/>
    <mergeCell ref="F55:F56"/>
    <mergeCell ref="G55:G56"/>
    <mergeCell ref="H55:H56"/>
    <mergeCell ref="G53:G54"/>
    <mergeCell ref="H53:H54"/>
    <mergeCell ref="I53:I54"/>
    <mergeCell ref="J53:J54"/>
    <mergeCell ref="K53:K54"/>
    <mergeCell ref="N53:N54"/>
    <mergeCell ref="A53:A54"/>
    <mergeCell ref="B53:B54"/>
    <mergeCell ref="C53:C54"/>
    <mergeCell ref="D53:D54"/>
    <mergeCell ref="E53:E54"/>
    <mergeCell ref="F53:F54"/>
    <mergeCell ref="I48:I49"/>
    <mergeCell ref="J48:J49"/>
    <mergeCell ref="K48:K49"/>
    <mergeCell ref="N48:N49"/>
    <mergeCell ref="O48:O49"/>
    <mergeCell ref="P48:P49"/>
    <mergeCell ref="O45:O47"/>
    <mergeCell ref="P45:P47"/>
    <mergeCell ref="I45:I47"/>
    <mergeCell ref="J45:J47"/>
    <mergeCell ref="K45:K47"/>
    <mergeCell ref="N45:N47"/>
    <mergeCell ref="A48:A49"/>
    <mergeCell ref="B48:B49"/>
    <mergeCell ref="C48:C49"/>
    <mergeCell ref="D48:D49"/>
    <mergeCell ref="E48:E49"/>
    <mergeCell ref="F48:F49"/>
    <mergeCell ref="G48:G49"/>
    <mergeCell ref="H48:H49"/>
    <mergeCell ref="G45:G47"/>
    <mergeCell ref="H45:H47"/>
    <mergeCell ref="A45:A47"/>
    <mergeCell ref="B45:B47"/>
    <mergeCell ref="C45:C47"/>
    <mergeCell ref="D45:D47"/>
    <mergeCell ref="E45:E47"/>
    <mergeCell ref="F45:F47"/>
    <mergeCell ref="I42:I43"/>
    <mergeCell ref="J42:J43"/>
    <mergeCell ref="K42:K43"/>
    <mergeCell ref="N42:N43"/>
    <mergeCell ref="O42:O43"/>
    <mergeCell ref="P42:P43"/>
    <mergeCell ref="O39:O41"/>
    <mergeCell ref="P39:P41"/>
    <mergeCell ref="A42:A43"/>
    <mergeCell ref="B42:B43"/>
    <mergeCell ref="C42:C43"/>
    <mergeCell ref="D42:D43"/>
    <mergeCell ref="E42:E43"/>
    <mergeCell ref="F42:F43"/>
    <mergeCell ref="G42:G43"/>
    <mergeCell ref="H42:H43"/>
    <mergeCell ref="G39:G41"/>
    <mergeCell ref="H39:H41"/>
    <mergeCell ref="I39:I41"/>
    <mergeCell ref="J39:J41"/>
    <mergeCell ref="K39:K41"/>
    <mergeCell ref="N39:N41"/>
    <mergeCell ref="A39:A41"/>
    <mergeCell ref="B39:B41"/>
    <mergeCell ref="C39:C41"/>
    <mergeCell ref="D39:D41"/>
    <mergeCell ref="E39:E41"/>
    <mergeCell ref="F39:F41"/>
    <mergeCell ref="I35:I36"/>
    <mergeCell ref="J35:J36"/>
    <mergeCell ref="K35:K36"/>
    <mergeCell ref="N35:N36"/>
    <mergeCell ref="O35:O36"/>
    <mergeCell ref="P35:P36"/>
    <mergeCell ref="O32:O34"/>
    <mergeCell ref="P32:P34"/>
    <mergeCell ref="A35:A36"/>
    <mergeCell ref="B35:B36"/>
    <mergeCell ref="C35:C36"/>
    <mergeCell ref="D35:D36"/>
    <mergeCell ref="E35:E36"/>
    <mergeCell ref="F35:F36"/>
    <mergeCell ref="G35:G36"/>
    <mergeCell ref="H35:H36"/>
    <mergeCell ref="G32:G34"/>
    <mergeCell ref="H32:H34"/>
    <mergeCell ref="I32:I34"/>
    <mergeCell ref="J32:J34"/>
    <mergeCell ref="K32:K34"/>
    <mergeCell ref="N32:N34"/>
    <mergeCell ref="A32:A34"/>
    <mergeCell ref="B32:B34"/>
    <mergeCell ref="C32:C34"/>
    <mergeCell ref="D32:D34"/>
    <mergeCell ref="E32:E34"/>
    <mergeCell ref="F32:F34"/>
    <mergeCell ref="A30:A31"/>
    <mergeCell ref="B30:B31"/>
    <mergeCell ref="C30:C31"/>
    <mergeCell ref="D30:D31"/>
    <mergeCell ref="E30:E31"/>
    <mergeCell ref="F30:F31"/>
    <mergeCell ref="G30:G31"/>
    <mergeCell ref="H30:H31"/>
    <mergeCell ref="G28:G29"/>
    <mergeCell ref="H28:H29"/>
    <mergeCell ref="A28:A29"/>
    <mergeCell ref="B28:B29"/>
    <mergeCell ref="O24:O27"/>
    <mergeCell ref="I30:I31"/>
    <mergeCell ref="J30:J31"/>
    <mergeCell ref="K30:K31"/>
    <mergeCell ref="N30:N31"/>
    <mergeCell ref="O30:O31"/>
    <mergeCell ref="P30:P31"/>
    <mergeCell ref="O28:O29"/>
    <mergeCell ref="P28:P29"/>
    <mergeCell ref="I28:I29"/>
    <mergeCell ref="J28:J29"/>
    <mergeCell ref="K28:K29"/>
    <mergeCell ref="N28:N29"/>
    <mergeCell ref="F18:F19"/>
    <mergeCell ref="C28:C29"/>
    <mergeCell ref="D28:D29"/>
    <mergeCell ref="E28:E29"/>
    <mergeCell ref="F28:F29"/>
    <mergeCell ref="I24:I27"/>
    <mergeCell ref="J24:J27"/>
    <mergeCell ref="K24:K27"/>
    <mergeCell ref="N24:N27"/>
    <mergeCell ref="A16:A17"/>
    <mergeCell ref="B16:B17"/>
    <mergeCell ref="P24:P27"/>
    <mergeCell ref="O18:O19"/>
    <mergeCell ref="P18:P19"/>
    <mergeCell ref="A24:A27"/>
    <mergeCell ref="B24:B27"/>
    <mergeCell ref="C24:C27"/>
    <mergeCell ref="D24:D27"/>
    <mergeCell ref="E24:E27"/>
    <mergeCell ref="F24:F27"/>
    <mergeCell ref="G24:G27"/>
    <mergeCell ref="H24:H27"/>
    <mergeCell ref="G18:G19"/>
    <mergeCell ref="H18:H19"/>
    <mergeCell ref="I18:I19"/>
    <mergeCell ref="J18:J19"/>
    <mergeCell ref="K18:K19"/>
    <mergeCell ref="N18:N19"/>
    <mergeCell ref="A18:A19"/>
    <mergeCell ref="B18:B19"/>
    <mergeCell ref="C18:C19"/>
    <mergeCell ref="D18:D19"/>
    <mergeCell ref="E18:E19"/>
    <mergeCell ref="O14:O15"/>
    <mergeCell ref="O16:O17"/>
    <mergeCell ref="P16:P17"/>
    <mergeCell ref="G16:G17"/>
    <mergeCell ref="H16:H17"/>
    <mergeCell ref="I16:I17"/>
    <mergeCell ref="J16:J17"/>
    <mergeCell ref="K16:K17"/>
    <mergeCell ref="N16:N17"/>
    <mergeCell ref="F12:F13"/>
    <mergeCell ref="C16:C17"/>
    <mergeCell ref="D16:D17"/>
    <mergeCell ref="E16:E17"/>
    <mergeCell ref="F16:F17"/>
    <mergeCell ref="I14:I15"/>
    <mergeCell ref="J14:J15"/>
    <mergeCell ref="K14:K15"/>
    <mergeCell ref="N14:N15"/>
    <mergeCell ref="A10:A11"/>
    <mergeCell ref="B10:B11"/>
    <mergeCell ref="P14:P15"/>
    <mergeCell ref="O12:O13"/>
    <mergeCell ref="P12:P13"/>
    <mergeCell ref="A14:A15"/>
    <mergeCell ref="B14:B15"/>
    <mergeCell ref="C14:C15"/>
    <mergeCell ref="D14:D15"/>
    <mergeCell ref="E14:E15"/>
    <mergeCell ref="F14:F15"/>
    <mergeCell ref="G14:G15"/>
    <mergeCell ref="H14:H15"/>
    <mergeCell ref="G12:G13"/>
    <mergeCell ref="H12:H13"/>
    <mergeCell ref="I12:I13"/>
    <mergeCell ref="J12:J13"/>
    <mergeCell ref="K12:K13"/>
    <mergeCell ref="N12:N13"/>
    <mergeCell ref="A12:A13"/>
    <mergeCell ref="B12:B13"/>
    <mergeCell ref="C12:C13"/>
    <mergeCell ref="D12:D13"/>
    <mergeCell ref="E12:E13"/>
    <mergeCell ref="C10:C11"/>
    <mergeCell ref="D10:D11"/>
    <mergeCell ref="E10:E11"/>
    <mergeCell ref="F10:F11"/>
    <mergeCell ref="O10:O11"/>
    <mergeCell ref="P10:P11"/>
    <mergeCell ref="G10:G11"/>
    <mergeCell ref="H10:H11"/>
    <mergeCell ref="I10:I11"/>
    <mergeCell ref="J10:J11"/>
    <mergeCell ref="K10:K11"/>
    <mergeCell ref="N10:N11"/>
    <mergeCell ref="O4:O5"/>
    <mergeCell ref="P4:P5"/>
    <mergeCell ref="G4:G5"/>
    <mergeCell ref="H4:H5"/>
    <mergeCell ref="I4:I5"/>
    <mergeCell ref="J4:K4"/>
    <mergeCell ref="L4:M4"/>
    <mergeCell ref="N4:N5"/>
    <mergeCell ref="A4:A5"/>
    <mergeCell ref="B4:B5"/>
    <mergeCell ref="C4:C5"/>
    <mergeCell ref="D4:D5"/>
    <mergeCell ref="E4:E5"/>
    <mergeCell ref="F4:F5"/>
  </mergeCells>
  <pageMargins left="0.11811023622047245" right="0.11811023622047245" top="0.35433070866141736" bottom="0.35433070866141736" header="0.31496062992125984" footer="0.31496062992125984"/>
  <pageSetup paperSize="8" scale="53" fitToHeight="0" orientation="landscape" horizontalDpi="4294967292"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69"/>
  <sheetViews>
    <sheetView topLeftCell="A136" zoomScale="50" zoomScaleNormal="50" workbookViewId="0">
      <selection activeCell="I40" sqref="I40:I42"/>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9.85546875" customWidth="1"/>
    <col min="8" max="8" width="35.28515625" bestFit="1" customWidth="1"/>
    <col min="9" max="9" width="28.140625" bestFit="1" customWidth="1"/>
    <col min="10" max="10" width="33.140625" bestFit="1" customWidth="1"/>
    <col min="11" max="11" width="11.42578125" customWidth="1"/>
    <col min="12" max="12" width="25.140625" customWidth="1"/>
    <col min="13" max="13" width="28.7109375" customWidth="1"/>
    <col min="14" max="14" width="24.28515625" customWidth="1"/>
    <col min="15" max="15" width="14.7109375" customWidth="1"/>
    <col min="16" max="16" width="9" bestFit="1" customWidth="1"/>
    <col min="256" max="256" width="4.7109375" bestFit="1" customWidth="1"/>
    <col min="257" max="257" width="9.7109375" bestFit="1" customWidth="1"/>
    <col min="258" max="258" width="10" bestFit="1" customWidth="1"/>
    <col min="259" max="259" width="8.85546875" bestFit="1" customWidth="1"/>
    <col min="260" max="260" width="22.85546875" customWidth="1"/>
    <col min="261" max="261" width="59.7109375" bestFit="1" customWidth="1"/>
    <col min="262" max="262" width="57.85546875" bestFit="1" customWidth="1"/>
    <col min="263" max="263" width="35.28515625" bestFit="1" customWidth="1"/>
    <col min="264" max="264" width="28.140625" bestFit="1" customWidth="1"/>
    <col min="265" max="265" width="33.140625" bestFit="1" customWidth="1"/>
    <col min="266" max="266" width="26" bestFit="1" customWidth="1"/>
    <col min="267" max="267" width="19.140625" bestFit="1" customWidth="1"/>
    <col min="268" max="268" width="10.42578125" customWidth="1"/>
    <col min="269" max="269" width="11.85546875" customWidth="1"/>
    <col min="270" max="270" width="14.7109375" customWidth="1"/>
    <col min="271" max="271" width="9" bestFit="1" customWidth="1"/>
    <col min="512" max="512" width="4.7109375" bestFit="1" customWidth="1"/>
    <col min="513" max="513" width="9.7109375" bestFit="1" customWidth="1"/>
    <col min="514" max="514" width="10" bestFit="1" customWidth="1"/>
    <col min="515" max="515" width="8.85546875" bestFit="1" customWidth="1"/>
    <col min="516" max="516" width="22.85546875" customWidth="1"/>
    <col min="517" max="517" width="59.7109375" bestFit="1" customWidth="1"/>
    <col min="518" max="518" width="57.85546875" bestFit="1" customWidth="1"/>
    <col min="519" max="519" width="35.28515625" bestFit="1" customWidth="1"/>
    <col min="520" max="520" width="28.140625" bestFit="1" customWidth="1"/>
    <col min="521" max="521" width="33.140625" bestFit="1" customWidth="1"/>
    <col min="522" max="522" width="26" bestFit="1" customWidth="1"/>
    <col min="523" max="523" width="19.140625" bestFit="1" customWidth="1"/>
    <col min="524" max="524" width="10.42578125" customWidth="1"/>
    <col min="525" max="525" width="11.85546875" customWidth="1"/>
    <col min="526" max="526" width="14.7109375" customWidth="1"/>
    <col min="527" max="527" width="9" bestFit="1" customWidth="1"/>
    <col min="768" max="768" width="4.7109375" bestFit="1" customWidth="1"/>
    <col min="769" max="769" width="9.7109375" bestFit="1" customWidth="1"/>
    <col min="770" max="770" width="10" bestFit="1" customWidth="1"/>
    <col min="771" max="771" width="8.85546875" bestFit="1" customWidth="1"/>
    <col min="772" max="772" width="22.85546875" customWidth="1"/>
    <col min="773" max="773" width="59.7109375" bestFit="1" customWidth="1"/>
    <col min="774" max="774" width="57.85546875" bestFit="1" customWidth="1"/>
    <col min="775" max="775" width="35.28515625" bestFit="1" customWidth="1"/>
    <col min="776" max="776" width="28.140625" bestFit="1" customWidth="1"/>
    <col min="777" max="777" width="33.140625" bestFit="1" customWidth="1"/>
    <col min="778" max="778" width="26" bestFit="1" customWidth="1"/>
    <col min="779" max="779" width="19.140625" bestFit="1" customWidth="1"/>
    <col min="780" max="780" width="10.42578125" customWidth="1"/>
    <col min="781" max="781" width="11.85546875" customWidth="1"/>
    <col min="782" max="782" width="14.7109375" customWidth="1"/>
    <col min="783" max="783" width="9" bestFit="1" customWidth="1"/>
    <col min="1024" max="1024" width="4.7109375" bestFit="1" customWidth="1"/>
    <col min="1025" max="1025" width="9.7109375" bestFit="1" customWidth="1"/>
    <col min="1026" max="1026" width="10" bestFit="1" customWidth="1"/>
    <col min="1027" max="1027" width="8.85546875" bestFit="1" customWidth="1"/>
    <col min="1028" max="1028" width="22.85546875" customWidth="1"/>
    <col min="1029" max="1029" width="59.7109375" bestFit="1" customWidth="1"/>
    <col min="1030" max="1030" width="57.85546875" bestFit="1" customWidth="1"/>
    <col min="1031" max="1031" width="35.28515625" bestFit="1" customWidth="1"/>
    <col min="1032" max="1032" width="28.140625" bestFit="1" customWidth="1"/>
    <col min="1033" max="1033" width="33.140625" bestFit="1" customWidth="1"/>
    <col min="1034" max="1034" width="26" bestFit="1" customWidth="1"/>
    <col min="1035" max="1035" width="19.140625" bestFit="1" customWidth="1"/>
    <col min="1036" max="1036" width="10.42578125" customWidth="1"/>
    <col min="1037" max="1037" width="11.85546875" customWidth="1"/>
    <col min="1038" max="1038" width="14.7109375" customWidth="1"/>
    <col min="1039" max="1039" width="9" bestFit="1" customWidth="1"/>
    <col min="1280" max="1280" width="4.7109375" bestFit="1" customWidth="1"/>
    <col min="1281" max="1281" width="9.7109375" bestFit="1" customWidth="1"/>
    <col min="1282" max="1282" width="10" bestFit="1" customWidth="1"/>
    <col min="1283" max="1283" width="8.85546875" bestFit="1" customWidth="1"/>
    <col min="1284" max="1284" width="22.85546875" customWidth="1"/>
    <col min="1285" max="1285" width="59.7109375" bestFit="1" customWidth="1"/>
    <col min="1286" max="1286" width="57.85546875" bestFit="1" customWidth="1"/>
    <col min="1287" max="1287" width="35.28515625" bestFit="1" customWidth="1"/>
    <col min="1288" max="1288" width="28.140625" bestFit="1" customWidth="1"/>
    <col min="1289" max="1289" width="33.140625" bestFit="1" customWidth="1"/>
    <col min="1290" max="1290" width="26" bestFit="1" customWidth="1"/>
    <col min="1291" max="1291" width="19.140625" bestFit="1" customWidth="1"/>
    <col min="1292" max="1292" width="10.42578125" customWidth="1"/>
    <col min="1293" max="1293" width="11.85546875" customWidth="1"/>
    <col min="1294" max="1294" width="14.7109375" customWidth="1"/>
    <col min="1295" max="1295" width="9" bestFit="1" customWidth="1"/>
    <col min="1536" max="1536" width="4.7109375" bestFit="1" customWidth="1"/>
    <col min="1537" max="1537" width="9.7109375" bestFit="1" customWidth="1"/>
    <col min="1538" max="1538" width="10" bestFit="1" customWidth="1"/>
    <col min="1539" max="1539" width="8.85546875" bestFit="1" customWidth="1"/>
    <col min="1540" max="1540" width="22.85546875" customWidth="1"/>
    <col min="1541" max="1541" width="59.7109375" bestFit="1" customWidth="1"/>
    <col min="1542" max="1542" width="57.85546875" bestFit="1" customWidth="1"/>
    <col min="1543" max="1543" width="35.28515625" bestFit="1" customWidth="1"/>
    <col min="1544" max="1544" width="28.140625" bestFit="1" customWidth="1"/>
    <col min="1545" max="1545" width="33.140625" bestFit="1" customWidth="1"/>
    <col min="1546" max="1546" width="26" bestFit="1" customWidth="1"/>
    <col min="1547" max="1547" width="19.140625" bestFit="1" customWidth="1"/>
    <col min="1548" max="1548" width="10.42578125" customWidth="1"/>
    <col min="1549" max="1549" width="11.85546875" customWidth="1"/>
    <col min="1550" max="1550" width="14.7109375" customWidth="1"/>
    <col min="1551" max="1551" width="9" bestFit="1" customWidth="1"/>
    <col min="1792" max="1792" width="4.7109375" bestFit="1" customWidth="1"/>
    <col min="1793" max="1793" width="9.7109375" bestFit="1" customWidth="1"/>
    <col min="1794" max="1794" width="10" bestFit="1" customWidth="1"/>
    <col min="1795" max="1795" width="8.85546875" bestFit="1" customWidth="1"/>
    <col min="1796" max="1796" width="22.85546875" customWidth="1"/>
    <col min="1797" max="1797" width="59.7109375" bestFit="1" customWidth="1"/>
    <col min="1798" max="1798" width="57.85546875" bestFit="1" customWidth="1"/>
    <col min="1799" max="1799" width="35.28515625" bestFit="1" customWidth="1"/>
    <col min="1800" max="1800" width="28.140625" bestFit="1" customWidth="1"/>
    <col min="1801" max="1801" width="33.140625" bestFit="1" customWidth="1"/>
    <col min="1802" max="1802" width="26" bestFit="1" customWidth="1"/>
    <col min="1803" max="1803" width="19.140625" bestFit="1" customWidth="1"/>
    <col min="1804" max="1804" width="10.42578125" customWidth="1"/>
    <col min="1805" max="1805" width="11.85546875" customWidth="1"/>
    <col min="1806" max="1806" width="14.7109375" customWidth="1"/>
    <col min="1807" max="1807" width="9" bestFit="1" customWidth="1"/>
    <col min="2048" max="2048" width="4.7109375" bestFit="1" customWidth="1"/>
    <col min="2049" max="2049" width="9.7109375" bestFit="1" customWidth="1"/>
    <col min="2050" max="2050" width="10" bestFit="1" customWidth="1"/>
    <col min="2051" max="2051" width="8.85546875" bestFit="1" customWidth="1"/>
    <col min="2052" max="2052" width="22.85546875" customWidth="1"/>
    <col min="2053" max="2053" width="59.7109375" bestFit="1" customWidth="1"/>
    <col min="2054" max="2054" width="57.85546875" bestFit="1" customWidth="1"/>
    <col min="2055" max="2055" width="35.28515625" bestFit="1" customWidth="1"/>
    <col min="2056" max="2056" width="28.140625" bestFit="1" customWidth="1"/>
    <col min="2057" max="2057" width="33.140625" bestFit="1" customWidth="1"/>
    <col min="2058" max="2058" width="26" bestFit="1" customWidth="1"/>
    <col min="2059" max="2059" width="19.140625" bestFit="1" customWidth="1"/>
    <col min="2060" max="2060" width="10.42578125" customWidth="1"/>
    <col min="2061" max="2061" width="11.85546875" customWidth="1"/>
    <col min="2062" max="2062" width="14.7109375" customWidth="1"/>
    <col min="2063" max="2063" width="9" bestFit="1" customWidth="1"/>
    <col min="2304" max="2304" width="4.7109375" bestFit="1" customWidth="1"/>
    <col min="2305" max="2305" width="9.7109375" bestFit="1" customWidth="1"/>
    <col min="2306" max="2306" width="10" bestFit="1" customWidth="1"/>
    <col min="2307" max="2307" width="8.85546875" bestFit="1" customWidth="1"/>
    <col min="2308" max="2308" width="22.85546875" customWidth="1"/>
    <col min="2309" max="2309" width="59.7109375" bestFit="1" customWidth="1"/>
    <col min="2310" max="2310" width="57.85546875" bestFit="1" customWidth="1"/>
    <col min="2311" max="2311" width="35.28515625" bestFit="1" customWidth="1"/>
    <col min="2312" max="2312" width="28.140625" bestFit="1" customWidth="1"/>
    <col min="2313" max="2313" width="33.140625" bestFit="1" customWidth="1"/>
    <col min="2314" max="2314" width="26" bestFit="1" customWidth="1"/>
    <col min="2315" max="2315" width="19.140625" bestFit="1" customWidth="1"/>
    <col min="2316" max="2316" width="10.42578125" customWidth="1"/>
    <col min="2317" max="2317" width="11.85546875" customWidth="1"/>
    <col min="2318" max="2318" width="14.7109375" customWidth="1"/>
    <col min="2319" max="2319" width="9" bestFit="1" customWidth="1"/>
    <col min="2560" max="2560" width="4.7109375" bestFit="1" customWidth="1"/>
    <col min="2561" max="2561" width="9.7109375" bestFit="1" customWidth="1"/>
    <col min="2562" max="2562" width="10" bestFit="1" customWidth="1"/>
    <col min="2563" max="2563" width="8.85546875" bestFit="1" customWidth="1"/>
    <col min="2564" max="2564" width="22.85546875" customWidth="1"/>
    <col min="2565" max="2565" width="59.7109375" bestFit="1" customWidth="1"/>
    <col min="2566" max="2566" width="57.85546875" bestFit="1" customWidth="1"/>
    <col min="2567" max="2567" width="35.28515625" bestFit="1" customWidth="1"/>
    <col min="2568" max="2568" width="28.140625" bestFit="1" customWidth="1"/>
    <col min="2569" max="2569" width="33.140625" bestFit="1" customWidth="1"/>
    <col min="2570" max="2570" width="26" bestFit="1" customWidth="1"/>
    <col min="2571" max="2571" width="19.140625" bestFit="1" customWidth="1"/>
    <col min="2572" max="2572" width="10.42578125" customWidth="1"/>
    <col min="2573" max="2573" width="11.85546875" customWidth="1"/>
    <col min="2574" max="2574" width="14.7109375" customWidth="1"/>
    <col min="2575" max="2575" width="9" bestFit="1" customWidth="1"/>
    <col min="2816" max="2816" width="4.7109375" bestFit="1" customWidth="1"/>
    <col min="2817" max="2817" width="9.7109375" bestFit="1" customWidth="1"/>
    <col min="2818" max="2818" width="10" bestFit="1" customWidth="1"/>
    <col min="2819" max="2819" width="8.85546875" bestFit="1" customWidth="1"/>
    <col min="2820" max="2820" width="22.85546875" customWidth="1"/>
    <col min="2821" max="2821" width="59.7109375" bestFit="1" customWidth="1"/>
    <col min="2822" max="2822" width="57.85546875" bestFit="1" customWidth="1"/>
    <col min="2823" max="2823" width="35.28515625" bestFit="1" customWidth="1"/>
    <col min="2824" max="2824" width="28.140625" bestFit="1" customWidth="1"/>
    <col min="2825" max="2825" width="33.140625" bestFit="1" customWidth="1"/>
    <col min="2826" max="2826" width="26" bestFit="1" customWidth="1"/>
    <col min="2827" max="2827" width="19.140625" bestFit="1" customWidth="1"/>
    <col min="2828" max="2828" width="10.42578125" customWidth="1"/>
    <col min="2829" max="2829" width="11.85546875" customWidth="1"/>
    <col min="2830" max="2830" width="14.7109375" customWidth="1"/>
    <col min="2831" max="2831" width="9" bestFit="1" customWidth="1"/>
    <col min="3072" max="3072" width="4.7109375" bestFit="1" customWidth="1"/>
    <col min="3073" max="3073" width="9.7109375" bestFit="1" customWidth="1"/>
    <col min="3074" max="3074" width="10" bestFit="1" customWidth="1"/>
    <col min="3075" max="3075" width="8.85546875" bestFit="1" customWidth="1"/>
    <col min="3076" max="3076" width="22.85546875" customWidth="1"/>
    <col min="3077" max="3077" width="59.7109375" bestFit="1" customWidth="1"/>
    <col min="3078" max="3078" width="57.85546875" bestFit="1" customWidth="1"/>
    <col min="3079" max="3079" width="35.28515625" bestFit="1" customWidth="1"/>
    <col min="3080" max="3080" width="28.140625" bestFit="1" customWidth="1"/>
    <col min="3081" max="3081" width="33.140625" bestFit="1" customWidth="1"/>
    <col min="3082" max="3082" width="26" bestFit="1" customWidth="1"/>
    <col min="3083" max="3083" width="19.140625" bestFit="1" customWidth="1"/>
    <col min="3084" max="3084" width="10.42578125" customWidth="1"/>
    <col min="3085" max="3085" width="11.85546875" customWidth="1"/>
    <col min="3086" max="3086" width="14.7109375" customWidth="1"/>
    <col min="3087" max="3087" width="9" bestFit="1" customWidth="1"/>
    <col min="3328" max="3328" width="4.7109375" bestFit="1" customWidth="1"/>
    <col min="3329" max="3329" width="9.7109375" bestFit="1" customWidth="1"/>
    <col min="3330" max="3330" width="10" bestFit="1" customWidth="1"/>
    <col min="3331" max="3331" width="8.85546875" bestFit="1" customWidth="1"/>
    <col min="3332" max="3332" width="22.85546875" customWidth="1"/>
    <col min="3333" max="3333" width="59.7109375" bestFit="1" customWidth="1"/>
    <col min="3334" max="3334" width="57.85546875" bestFit="1" customWidth="1"/>
    <col min="3335" max="3335" width="35.28515625" bestFit="1" customWidth="1"/>
    <col min="3336" max="3336" width="28.140625" bestFit="1" customWidth="1"/>
    <col min="3337" max="3337" width="33.140625" bestFit="1" customWidth="1"/>
    <col min="3338" max="3338" width="26" bestFit="1" customWidth="1"/>
    <col min="3339" max="3339" width="19.140625" bestFit="1" customWidth="1"/>
    <col min="3340" max="3340" width="10.42578125" customWidth="1"/>
    <col min="3341" max="3341" width="11.85546875" customWidth="1"/>
    <col min="3342" max="3342" width="14.7109375" customWidth="1"/>
    <col min="3343" max="3343" width="9" bestFit="1" customWidth="1"/>
    <col min="3584" max="3584" width="4.7109375" bestFit="1" customWidth="1"/>
    <col min="3585" max="3585" width="9.7109375" bestFit="1" customWidth="1"/>
    <col min="3586" max="3586" width="10" bestFit="1" customWidth="1"/>
    <col min="3587" max="3587" width="8.85546875" bestFit="1" customWidth="1"/>
    <col min="3588" max="3588" width="22.85546875" customWidth="1"/>
    <col min="3589" max="3589" width="59.7109375" bestFit="1" customWidth="1"/>
    <col min="3590" max="3590" width="57.85546875" bestFit="1" customWidth="1"/>
    <col min="3591" max="3591" width="35.28515625" bestFit="1" customWidth="1"/>
    <col min="3592" max="3592" width="28.140625" bestFit="1" customWidth="1"/>
    <col min="3593" max="3593" width="33.140625" bestFit="1" customWidth="1"/>
    <col min="3594" max="3594" width="26" bestFit="1" customWidth="1"/>
    <col min="3595" max="3595" width="19.140625" bestFit="1" customWidth="1"/>
    <col min="3596" max="3596" width="10.42578125" customWidth="1"/>
    <col min="3597" max="3597" width="11.85546875" customWidth="1"/>
    <col min="3598" max="3598" width="14.7109375" customWidth="1"/>
    <col min="3599" max="3599" width="9" bestFit="1" customWidth="1"/>
    <col min="3840" max="3840" width="4.7109375" bestFit="1" customWidth="1"/>
    <col min="3841" max="3841" width="9.7109375" bestFit="1" customWidth="1"/>
    <col min="3842" max="3842" width="10" bestFit="1" customWidth="1"/>
    <col min="3843" max="3843" width="8.85546875" bestFit="1" customWidth="1"/>
    <col min="3844" max="3844" width="22.85546875" customWidth="1"/>
    <col min="3845" max="3845" width="59.7109375" bestFit="1" customWidth="1"/>
    <col min="3846" max="3846" width="57.85546875" bestFit="1" customWidth="1"/>
    <col min="3847" max="3847" width="35.28515625" bestFit="1" customWidth="1"/>
    <col min="3848" max="3848" width="28.140625" bestFit="1" customWidth="1"/>
    <col min="3849" max="3849" width="33.140625" bestFit="1" customWidth="1"/>
    <col min="3850" max="3850" width="26" bestFit="1" customWidth="1"/>
    <col min="3851" max="3851" width="19.140625" bestFit="1" customWidth="1"/>
    <col min="3852" max="3852" width="10.42578125" customWidth="1"/>
    <col min="3853" max="3853" width="11.85546875" customWidth="1"/>
    <col min="3854" max="3854" width="14.7109375" customWidth="1"/>
    <col min="3855" max="3855" width="9" bestFit="1" customWidth="1"/>
    <col min="4096" max="4096" width="4.7109375" bestFit="1" customWidth="1"/>
    <col min="4097" max="4097" width="9.7109375" bestFit="1" customWidth="1"/>
    <col min="4098" max="4098" width="10" bestFit="1" customWidth="1"/>
    <col min="4099" max="4099" width="8.85546875" bestFit="1" customWidth="1"/>
    <col min="4100" max="4100" width="22.85546875" customWidth="1"/>
    <col min="4101" max="4101" width="59.7109375" bestFit="1" customWidth="1"/>
    <col min="4102" max="4102" width="57.85546875" bestFit="1" customWidth="1"/>
    <col min="4103" max="4103" width="35.28515625" bestFit="1" customWidth="1"/>
    <col min="4104" max="4104" width="28.140625" bestFit="1" customWidth="1"/>
    <col min="4105" max="4105" width="33.140625" bestFit="1" customWidth="1"/>
    <col min="4106" max="4106" width="26" bestFit="1" customWidth="1"/>
    <col min="4107" max="4107" width="19.140625" bestFit="1" customWidth="1"/>
    <col min="4108" max="4108" width="10.42578125" customWidth="1"/>
    <col min="4109" max="4109" width="11.85546875" customWidth="1"/>
    <col min="4110" max="4110" width="14.7109375" customWidth="1"/>
    <col min="4111" max="4111" width="9" bestFit="1" customWidth="1"/>
    <col min="4352" max="4352" width="4.7109375" bestFit="1" customWidth="1"/>
    <col min="4353" max="4353" width="9.7109375" bestFit="1" customWidth="1"/>
    <col min="4354" max="4354" width="10" bestFit="1" customWidth="1"/>
    <col min="4355" max="4355" width="8.85546875" bestFit="1" customWidth="1"/>
    <col min="4356" max="4356" width="22.85546875" customWidth="1"/>
    <col min="4357" max="4357" width="59.7109375" bestFit="1" customWidth="1"/>
    <col min="4358" max="4358" width="57.85546875" bestFit="1" customWidth="1"/>
    <col min="4359" max="4359" width="35.28515625" bestFit="1" customWidth="1"/>
    <col min="4360" max="4360" width="28.140625" bestFit="1" customWidth="1"/>
    <col min="4361" max="4361" width="33.140625" bestFit="1" customWidth="1"/>
    <col min="4362" max="4362" width="26" bestFit="1" customWidth="1"/>
    <col min="4363" max="4363" width="19.140625" bestFit="1" customWidth="1"/>
    <col min="4364" max="4364" width="10.42578125" customWidth="1"/>
    <col min="4365" max="4365" width="11.85546875" customWidth="1"/>
    <col min="4366" max="4366" width="14.7109375" customWidth="1"/>
    <col min="4367" max="4367" width="9" bestFit="1" customWidth="1"/>
    <col min="4608" max="4608" width="4.7109375" bestFit="1" customWidth="1"/>
    <col min="4609" max="4609" width="9.7109375" bestFit="1" customWidth="1"/>
    <col min="4610" max="4610" width="10" bestFit="1" customWidth="1"/>
    <col min="4611" max="4611" width="8.85546875" bestFit="1" customWidth="1"/>
    <col min="4612" max="4612" width="22.85546875" customWidth="1"/>
    <col min="4613" max="4613" width="59.7109375" bestFit="1" customWidth="1"/>
    <col min="4614" max="4614" width="57.85546875" bestFit="1" customWidth="1"/>
    <col min="4615" max="4615" width="35.28515625" bestFit="1" customWidth="1"/>
    <col min="4616" max="4616" width="28.140625" bestFit="1" customWidth="1"/>
    <col min="4617" max="4617" width="33.140625" bestFit="1" customWidth="1"/>
    <col min="4618" max="4618" width="26" bestFit="1" customWidth="1"/>
    <col min="4619" max="4619" width="19.140625" bestFit="1" customWidth="1"/>
    <col min="4620" max="4620" width="10.42578125" customWidth="1"/>
    <col min="4621" max="4621" width="11.85546875" customWidth="1"/>
    <col min="4622" max="4622" width="14.7109375" customWidth="1"/>
    <col min="4623" max="4623" width="9" bestFit="1" customWidth="1"/>
    <col min="4864" max="4864" width="4.7109375" bestFit="1" customWidth="1"/>
    <col min="4865" max="4865" width="9.7109375" bestFit="1" customWidth="1"/>
    <col min="4866" max="4866" width="10" bestFit="1" customWidth="1"/>
    <col min="4867" max="4867" width="8.85546875" bestFit="1" customWidth="1"/>
    <col min="4868" max="4868" width="22.85546875" customWidth="1"/>
    <col min="4869" max="4869" width="59.7109375" bestFit="1" customWidth="1"/>
    <col min="4870" max="4870" width="57.85546875" bestFit="1" customWidth="1"/>
    <col min="4871" max="4871" width="35.28515625" bestFit="1" customWidth="1"/>
    <col min="4872" max="4872" width="28.140625" bestFit="1" customWidth="1"/>
    <col min="4873" max="4873" width="33.140625" bestFit="1" customWidth="1"/>
    <col min="4874" max="4874" width="26" bestFit="1" customWidth="1"/>
    <col min="4875" max="4875" width="19.140625" bestFit="1" customWidth="1"/>
    <col min="4876" max="4876" width="10.42578125" customWidth="1"/>
    <col min="4877" max="4877" width="11.85546875" customWidth="1"/>
    <col min="4878" max="4878" width="14.7109375" customWidth="1"/>
    <col min="4879" max="4879" width="9" bestFit="1" customWidth="1"/>
    <col min="5120" max="5120" width="4.7109375" bestFit="1" customWidth="1"/>
    <col min="5121" max="5121" width="9.7109375" bestFit="1" customWidth="1"/>
    <col min="5122" max="5122" width="10" bestFit="1" customWidth="1"/>
    <col min="5123" max="5123" width="8.85546875" bestFit="1" customWidth="1"/>
    <col min="5124" max="5124" width="22.85546875" customWidth="1"/>
    <col min="5125" max="5125" width="59.7109375" bestFit="1" customWidth="1"/>
    <col min="5126" max="5126" width="57.85546875" bestFit="1" customWidth="1"/>
    <col min="5127" max="5127" width="35.28515625" bestFit="1" customWidth="1"/>
    <col min="5128" max="5128" width="28.140625" bestFit="1" customWidth="1"/>
    <col min="5129" max="5129" width="33.140625" bestFit="1" customWidth="1"/>
    <col min="5130" max="5130" width="26" bestFit="1" customWidth="1"/>
    <col min="5131" max="5131" width="19.140625" bestFit="1" customWidth="1"/>
    <col min="5132" max="5132" width="10.42578125" customWidth="1"/>
    <col min="5133" max="5133" width="11.85546875" customWidth="1"/>
    <col min="5134" max="5134" width="14.7109375" customWidth="1"/>
    <col min="5135" max="5135" width="9" bestFit="1" customWidth="1"/>
    <col min="5376" max="5376" width="4.7109375" bestFit="1" customWidth="1"/>
    <col min="5377" max="5377" width="9.7109375" bestFit="1" customWidth="1"/>
    <col min="5378" max="5378" width="10" bestFit="1" customWidth="1"/>
    <col min="5379" max="5379" width="8.85546875" bestFit="1" customWidth="1"/>
    <col min="5380" max="5380" width="22.85546875" customWidth="1"/>
    <col min="5381" max="5381" width="59.7109375" bestFit="1" customWidth="1"/>
    <col min="5382" max="5382" width="57.85546875" bestFit="1" customWidth="1"/>
    <col min="5383" max="5383" width="35.28515625" bestFit="1" customWidth="1"/>
    <col min="5384" max="5384" width="28.140625" bestFit="1" customWidth="1"/>
    <col min="5385" max="5385" width="33.140625" bestFit="1" customWidth="1"/>
    <col min="5386" max="5386" width="26" bestFit="1" customWidth="1"/>
    <col min="5387" max="5387" width="19.140625" bestFit="1" customWidth="1"/>
    <col min="5388" max="5388" width="10.42578125" customWidth="1"/>
    <col min="5389" max="5389" width="11.85546875" customWidth="1"/>
    <col min="5390" max="5390" width="14.7109375" customWidth="1"/>
    <col min="5391" max="5391" width="9" bestFit="1" customWidth="1"/>
    <col min="5632" max="5632" width="4.7109375" bestFit="1" customWidth="1"/>
    <col min="5633" max="5633" width="9.7109375" bestFit="1" customWidth="1"/>
    <col min="5634" max="5634" width="10" bestFit="1" customWidth="1"/>
    <col min="5635" max="5635" width="8.85546875" bestFit="1" customWidth="1"/>
    <col min="5636" max="5636" width="22.85546875" customWidth="1"/>
    <col min="5637" max="5637" width="59.7109375" bestFit="1" customWidth="1"/>
    <col min="5638" max="5638" width="57.85546875" bestFit="1" customWidth="1"/>
    <col min="5639" max="5639" width="35.28515625" bestFit="1" customWidth="1"/>
    <col min="5640" max="5640" width="28.140625" bestFit="1" customWidth="1"/>
    <col min="5641" max="5641" width="33.140625" bestFit="1" customWidth="1"/>
    <col min="5642" max="5642" width="26" bestFit="1" customWidth="1"/>
    <col min="5643" max="5643" width="19.140625" bestFit="1" customWidth="1"/>
    <col min="5644" max="5644" width="10.42578125" customWidth="1"/>
    <col min="5645" max="5645" width="11.85546875" customWidth="1"/>
    <col min="5646" max="5646" width="14.7109375" customWidth="1"/>
    <col min="5647" max="5647" width="9" bestFit="1" customWidth="1"/>
    <col min="5888" max="5888" width="4.7109375" bestFit="1" customWidth="1"/>
    <col min="5889" max="5889" width="9.7109375" bestFit="1" customWidth="1"/>
    <col min="5890" max="5890" width="10" bestFit="1" customWidth="1"/>
    <col min="5891" max="5891" width="8.85546875" bestFit="1" customWidth="1"/>
    <col min="5892" max="5892" width="22.85546875" customWidth="1"/>
    <col min="5893" max="5893" width="59.7109375" bestFit="1" customWidth="1"/>
    <col min="5894" max="5894" width="57.85546875" bestFit="1" customWidth="1"/>
    <col min="5895" max="5895" width="35.28515625" bestFit="1" customWidth="1"/>
    <col min="5896" max="5896" width="28.140625" bestFit="1" customWidth="1"/>
    <col min="5897" max="5897" width="33.140625" bestFit="1" customWidth="1"/>
    <col min="5898" max="5898" width="26" bestFit="1" customWidth="1"/>
    <col min="5899" max="5899" width="19.140625" bestFit="1" customWidth="1"/>
    <col min="5900" max="5900" width="10.42578125" customWidth="1"/>
    <col min="5901" max="5901" width="11.85546875" customWidth="1"/>
    <col min="5902" max="5902" width="14.7109375" customWidth="1"/>
    <col min="5903" max="5903" width="9" bestFit="1" customWidth="1"/>
    <col min="6144" max="6144" width="4.7109375" bestFit="1" customWidth="1"/>
    <col min="6145" max="6145" width="9.7109375" bestFit="1" customWidth="1"/>
    <col min="6146" max="6146" width="10" bestFit="1" customWidth="1"/>
    <col min="6147" max="6147" width="8.85546875" bestFit="1" customWidth="1"/>
    <col min="6148" max="6148" width="22.85546875" customWidth="1"/>
    <col min="6149" max="6149" width="59.7109375" bestFit="1" customWidth="1"/>
    <col min="6150" max="6150" width="57.85546875" bestFit="1" customWidth="1"/>
    <col min="6151" max="6151" width="35.28515625" bestFit="1" customWidth="1"/>
    <col min="6152" max="6152" width="28.140625" bestFit="1" customWidth="1"/>
    <col min="6153" max="6153" width="33.140625" bestFit="1" customWidth="1"/>
    <col min="6154" max="6154" width="26" bestFit="1" customWidth="1"/>
    <col min="6155" max="6155" width="19.140625" bestFit="1" customWidth="1"/>
    <col min="6156" max="6156" width="10.42578125" customWidth="1"/>
    <col min="6157" max="6157" width="11.85546875" customWidth="1"/>
    <col min="6158" max="6158" width="14.7109375" customWidth="1"/>
    <col min="6159" max="6159" width="9" bestFit="1" customWidth="1"/>
    <col min="6400" max="6400" width="4.7109375" bestFit="1" customWidth="1"/>
    <col min="6401" max="6401" width="9.7109375" bestFit="1" customWidth="1"/>
    <col min="6402" max="6402" width="10" bestFit="1" customWidth="1"/>
    <col min="6403" max="6403" width="8.85546875" bestFit="1" customWidth="1"/>
    <col min="6404" max="6404" width="22.85546875" customWidth="1"/>
    <col min="6405" max="6405" width="59.7109375" bestFit="1" customWidth="1"/>
    <col min="6406" max="6406" width="57.85546875" bestFit="1" customWidth="1"/>
    <col min="6407" max="6407" width="35.28515625" bestFit="1" customWidth="1"/>
    <col min="6408" max="6408" width="28.140625" bestFit="1" customWidth="1"/>
    <col min="6409" max="6409" width="33.140625" bestFit="1" customWidth="1"/>
    <col min="6410" max="6410" width="26" bestFit="1" customWidth="1"/>
    <col min="6411" max="6411" width="19.140625" bestFit="1" customWidth="1"/>
    <col min="6412" max="6412" width="10.42578125" customWidth="1"/>
    <col min="6413" max="6413" width="11.85546875" customWidth="1"/>
    <col min="6414" max="6414" width="14.7109375" customWidth="1"/>
    <col min="6415" max="6415" width="9" bestFit="1" customWidth="1"/>
    <col min="6656" max="6656" width="4.7109375" bestFit="1" customWidth="1"/>
    <col min="6657" max="6657" width="9.7109375" bestFit="1" customWidth="1"/>
    <col min="6658" max="6658" width="10" bestFit="1" customWidth="1"/>
    <col min="6659" max="6659" width="8.85546875" bestFit="1" customWidth="1"/>
    <col min="6660" max="6660" width="22.85546875" customWidth="1"/>
    <col min="6661" max="6661" width="59.7109375" bestFit="1" customWidth="1"/>
    <col min="6662" max="6662" width="57.85546875" bestFit="1" customWidth="1"/>
    <col min="6663" max="6663" width="35.28515625" bestFit="1" customWidth="1"/>
    <col min="6664" max="6664" width="28.140625" bestFit="1" customWidth="1"/>
    <col min="6665" max="6665" width="33.140625" bestFit="1" customWidth="1"/>
    <col min="6666" max="6666" width="26" bestFit="1" customWidth="1"/>
    <col min="6667" max="6667" width="19.140625" bestFit="1" customWidth="1"/>
    <col min="6668" max="6668" width="10.42578125" customWidth="1"/>
    <col min="6669" max="6669" width="11.85546875" customWidth="1"/>
    <col min="6670" max="6670" width="14.7109375" customWidth="1"/>
    <col min="6671" max="6671" width="9" bestFit="1" customWidth="1"/>
    <col min="6912" max="6912" width="4.7109375" bestFit="1" customWidth="1"/>
    <col min="6913" max="6913" width="9.7109375" bestFit="1" customWidth="1"/>
    <col min="6914" max="6914" width="10" bestFit="1" customWidth="1"/>
    <col min="6915" max="6915" width="8.85546875" bestFit="1" customWidth="1"/>
    <col min="6916" max="6916" width="22.85546875" customWidth="1"/>
    <col min="6917" max="6917" width="59.7109375" bestFit="1" customWidth="1"/>
    <col min="6918" max="6918" width="57.85546875" bestFit="1" customWidth="1"/>
    <col min="6919" max="6919" width="35.28515625" bestFit="1" customWidth="1"/>
    <col min="6920" max="6920" width="28.140625" bestFit="1" customWidth="1"/>
    <col min="6921" max="6921" width="33.140625" bestFit="1" customWidth="1"/>
    <col min="6922" max="6922" width="26" bestFit="1" customWidth="1"/>
    <col min="6923" max="6923" width="19.140625" bestFit="1" customWidth="1"/>
    <col min="6924" max="6924" width="10.42578125" customWidth="1"/>
    <col min="6925" max="6925" width="11.85546875" customWidth="1"/>
    <col min="6926" max="6926" width="14.7109375" customWidth="1"/>
    <col min="6927" max="6927" width="9" bestFit="1" customWidth="1"/>
    <col min="7168" max="7168" width="4.7109375" bestFit="1" customWidth="1"/>
    <col min="7169" max="7169" width="9.7109375" bestFit="1" customWidth="1"/>
    <col min="7170" max="7170" width="10" bestFit="1" customWidth="1"/>
    <col min="7171" max="7171" width="8.85546875" bestFit="1" customWidth="1"/>
    <col min="7172" max="7172" width="22.85546875" customWidth="1"/>
    <col min="7173" max="7173" width="59.7109375" bestFit="1" customWidth="1"/>
    <col min="7174" max="7174" width="57.85546875" bestFit="1" customWidth="1"/>
    <col min="7175" max="7175" width="35.28515625" bestFit="1" customWidth="1"/>
    <col min="7176" max="7176" width="28.140625" bestFit="1" customWidth="1"/>
    <col min="7177" max="7177" width="33.140625" bestFit="1" customWidth="1"/>
    <col min="7178" max="7178" width="26" bestFit="1" customWidth="1"/>
    <col min="7179" max="7179" width="19.140625" bestFit="1" customWidth="1"/>
    <col min="7180" max="7180" width="10.42578125" customWidth="1"/>
    <col min="7181" max="7181" width="11.85546875" customWidth="1"/>
    <col min="7182" max="7182" width="14.7109375" customWidth="1"/>
    <col min="7183" max="7183" width="9" bestFit="1" customWidth="1"/>
    <col min="7424" max="7424" width="4.7109375" bestFit="1" customWidth="1"/>
    <col min="7425" max="7425" width="9.7109375" bestFit="1" customWidth="1"/>
    <col min="7426" max="7426" width="10" bestFit="1" customWidth="1"/>
    <col min="7427" max="7427" width="8.85546875" bestFit="1" customWidth="1"/>
    <col min="7428" max="7428" width="22.85546875" customWidth="1"/>
    <col min="7429" max="7429" width="59.7109375" bestFit="1" customWidth="1"/>
    <col min="7430" max="7430" width="57.85546875" bestFit="1" customWidth="1"/>
    <col min="7431" max="7431" width="35.28515625" bestFit="1" customWidth="1"/>
    <col min="7432" max="7432" width="28.140625" bestFit="1" customWidth="1"/>
    <col min="7433" max="7433" width="33.140625" bestFit="1" customWidth="1"/>
    <col min="7434" max="7434" width="26" bestFit="1" customWidth="1"/>
    <col min="7435" max="7435" width="19.140625" bestFit="1" customWidth="1"/>
    <col min="7436" max="7436" width="10.42578125" customWidth="1"/>
    <col min="7437" max="7437" width="11.85546875" customWidth="1"/>
    <col min="7438" max="7438" width="14.7109375" customWidth="1"/>
    <col min="7439" max="7439" width="9" bestFit="1" customWidth="1"/>
    <col min="7680" max="7680" width="4.7109375" bestFit="1" customWidth="1"/>
    <col min="7681" max="7681" width="9.7109375" bestFit="1" customWidth="1"/>
    <col min="7682" max="7682" width="10" bestFit="1" customWidth="1"/>
    <col min="7683" max="7683" width="8.85546875" bestFit="1" customWidth="1"/>
    <col min="7684" max="7684" width="22.85546875" customWidth="1"/>
    <col min="7685" max="7685" width="59.7109375" bestFit="1" customWidth="1"/>
    <col min="7686" max="7686" width="57.85546875" bestFit="1" customWidth="1"/>
    <col min="7687" max="7687" width="35.28515625" bestFit="1" customWidth="1"/>
    <col min="7688" max="7688" width="28.140625" bestFit="1" customWidth="1"/>
    <col min="7689" max="7689" width="33.140625" bestFit="1" customWidth="1"/>
    <col min="7690" max="7690" width="26" bestFit="1" customWidth="1"/>
    <col min="7691" max="7691" width="19.140625" bestFit="1" customWidth="1"/>
    <col min="7692" max="7692" width="10.42578125" customWidth="1"/>
    <col min="7693" max="7693" width="11.85546875" customWidth="1"/>
    <col min="7694" max="7694" width="14.7109375" customWidth="1"/>
    <col min="7695" max="7695" width="9" bestFit="1" customWidth="1"/>
    <col min="7936" max="7936" width="4.7109375" bestFit="1" customWidth="1"/>
    <col min="7937" max="7937" width="9.7109375" bestFit="1" customWidth="1"/>
    <col min="7938" max="7938" width="10" bestFit="1" customWidth="1"/>
    <col min="7939" max="7939" width="8.85546875" bestFit="1" customWidth="1"/>
    <col min="7940" max="7940" width="22.85546875" customWidth="1"/>
    <col min="7941" max="7941" width="59.7109375" bestFit="1" customWidth="1"/>
    <col min="7942" max="7942" width="57.85546875" bestFit="1" customWidth="1"/>
    <col min="7943" max="7943" width="35.28515625" bestFit="1" customWidth="1"/>
    <col min="7944" max="7944" width="28.140625" bestFit="1" customWidth="1"/>
    <col min="7945" max="7945" width="33.140625" bestFit="1" customWidth="1"/>
    <col min="7946" max="7946" width="26" bestFit="1" customWidth="1"/>
    <col min="7947" max="7947" width="19.140625" bestFit="1" customWidth="1"/>
    <col min="7948" max="7948" width="10.42578125" customWidth="1"/>
    <col min="7949" max="7949" width="11.85546875" customWidth="1"/>
    <col min="7950" max="7950" width="14.7109375" customWidth="1"/>
    <col min="7951" max="7951" width="9" bestFit="1" customWidth="1"/>
    <col min="8192" max="8192" width="4.7109375" bestFit="1" customWidth="1"/>
    <col min="8193" max="8193" width="9.7109375" bestFit="1" customWidth="1"/>
    <col min="8194" max="8194" width="10" bestFit="1" customWidth="1"/>
    <col min="8195" max="8195" width="8.85546875" bestFit="1" customWidth="1"/>
    <col min="8196" max="8196" width="22.85546875" customWidth="1"/>
    <col min="8197" max="8197" width="59.7109375" bestFit="1" customWidth="1"/>
    <col min="8198" max="8198" width="57.85546875" bestFit="1" customWidth="1"/>
    <col min="8199" max="8199" width="35.28515625" bestFit="1" customWidth="1"/>
    <col min="8200" max="8200" width="28.140625" bestFit="1" customWidth="1"/>
    <col min="8201" max="8201" width="33.140625" bestFit="1" customWidth="1"/>
    <col min="8202" max="8202" width="26" bestFit="1" customWidth="1"/>
    <col min="8203" max="8203" width="19.140625" bestFit="1" customWidth="1"/>
    <col min="8204" max="8204" width="10.42578125" customWidth="1"/>
    <col min="8205" max="8205" width="11.85546875" customWidth="1"/>
    <col min="8206" max="8206" width="14.7109375" customWidth="1"/>
    <col min="8207" max="8207" width="9" bestFit="1" customWidth="1"/>
    <col min="8448" max="8448" width="4.7109375" bestFit="1" customWidth="1"/>
    <col min="8449" max="8449" width="9.7109375" bestFit="1" customWidth="1"/>
    <col min="8450" max="8450" width="10" bestFit="1" customWidth="1"/>
    <col min="8451" max="8451" width="8.85546875" bestFit="1" customWidth="1"/>
    <col min="8452" max="8452" width="22.85546875" customWidth="1"/>
    <col min="8453" max="8453" width="59.7109375" bestFit="1" customWidth="1"/>
    <col min="8454" max="8454" width="57.85546875" bestFit="1" customWidth="1"/>
    <col min="8455" max="8455" width="35.28515625" bestFit="1" customWidth="1"/>
    <col min="8456" max="8456" width="28.140625" bestFit="1" customWidth="1"/>
    <col min="8457" max="8457" width="33.140625" bestFit="1" customWidth="1"/>
    <col min="8458" max="8458" width="26" bestFit="1" customWidth="1"/>
    <col min="8459" max="8459" width="19.140625" bestFit="1" customWidth="1"/>
    <col min="8460" max="8460" width="10.42578125" customWidth="1"/>
    <col min="8461" max="8461" width="11.85546875" customWidth="1"/>
    <col min="8462" max="8462" width="14.7109375" customWidth="1"/>
    <col min="8463" max="8463" width="9" bestFit="1" customWidth="1"/>
    <col min="8704" max="8704" width="4.7109375" bestFit="1" customWidth="1"/>
    <col min="8705" max="8705" width="9.7109375" bestFit="1" customWidth="1"/>
    <col min="8706" max="8706" width="10" bestFit="1" customWidth="1"/>
    <col min="8707" max="8707" width="8.85546875" bestFit="1" customWidth="1"/>
    <col min="8708" max="8708" width="22.85546875" customWidth="1"/>
    <col min="8709" max="8709" width="59.7109375" bestFit="1" customWidth="1"/>
    <col min="8710" max="8710" width="57.85546875" bestFit="1" customWidth="1"/>
    <col min="8711" max="8711" width="35.28515625" bestFit="1" customWidth="1"/>
    <col min="8712" max="8712" width="28.140625" bestFit="1" customWidth="1"/>
    <col min="8713" max="8713" width="33.140625" bestFit="1" customWidth="1"/>
    <col min="8714" max="8714" width="26" bestFit="1" customWidth="1"/>
    <col min="8715" max="8715" width="19.140625" bestFit="1" customWidth="1"/>
    <col min="8716" max="8716" width="10.42578125" customWidth="1"/>
    <col min="8717" max="8717" width="11.85546875" customWidth="1"/>
    <col min="8718" max="8718" width="14.7109375" customWidth="1"/>
    <col min="8719" max="8719" width="9" bestFit="1" customWidth="1"/>
    <col min="8960" max="8960" width="4.7109375" bestFit="1" customWidth="1"/>
    <col min="8961" max="8961" width="9.7109375" bestFit="1" customWidth="1"/>
    <col min="8962" max="8962" width="10" bestFit="1" customWidth="1"/>
    <col min="8963" max="8963" width="8.85546875" bestFit="1" customWidth="1"/>
    <col min="8964" max="8964" width="22.85546875" customWidth="1"/>
    <col min="8965" max="8965" width="59.7109375" bestFit="1" customWidth="1"/>
    <col min="8966" max="8966" width="57.85546875" bestFit="1" customWidth="1"/>
    <col min="8967" max="8967" width="35.28515625" bestFit="1" customWidth="1"/>
    <col min="8968" max="8968" width="28.140625" bestFit="1" customWidth="1"/>
    <col min="8969" max="8969" width="33.140625" bestFit="1" customWidth="1"/>
    <col min="8970" max="8970" width="26" bestFit="1" customWidth="1"/>
    <col min="8971" max="8971" width="19.140625" bestFit="1" customWidth="1"/>
    <col min="8972" max="8972" width="10.42578125" customWidth="1"/>
    <col min="8973" max="8973" width="11.85546875" customWidth="1"/>
    <col min="8974" max="8974" width="14.7109375" customWidth="1"/>
    <col min="8975" max="8975" width="9" bestFit="1" customWidth="1"/>
    <col min="9216" max="9216" width="4.7109375" bestFit="1" customWidth="1"/>
    <col min="9217" max="9217" width="9.7109375" bestFit="1" customWidth="1"/>
    <col min="9218" max="9218" width="10" bestFit="1" customWidth="1"/>
    <col min="9219" max="9219" width="8.85546875" bestFit="1" customWidth="1"/>
    <col min="9220" max="9220" width="22.85546875" customWidth="1"/>
    <col min="9221" max="9221" width="59.7109375" bestFit="1" customWidth="1"/>
    <col min="9222" max="9222" width="57.85546875" bestFit="1" customWidth="1"/>
    <col min="9223" max="9223" width="35.28515625" bestFit="1" customWidth="1"/>
    <col min="9224" max="9224" width="28.140625" bestFit="1" customWidth="1"/>
    <col min="9225" max="9225" width="33.140625" bestFit="1" customWidth="1"/>
    <col min="9226" max="9226" width="26" bestFit="1" customWidth="1"/>
    <col min="9227" max="9227" width="19.140625" bestFit="1" customWidth="1"/>
    <col min="9228" max="9228" width="10.42578125" customWidth="1"/>
    <col min="9229" max="9229" width="11.85546875" customWidth="1"/>
    <col min="9230" max="9230" width="14.7109375" customWidth="1"/>
    <col min="9231" max="9231" width="9" bestFit="1" customWidth="1"/>
    <col min="9472" max="9472" width="4.7109375" bestFit="1" customWidth="1"/>
    <col min="9473" max="9473" width="9.7109375" bestFit="1" customWidth="1"/>
    <col min="9474" max="9474" width="10" bestFit="1" customWidth="1"/>
    <col min="9475" max="9475" width="8.85546875" bestFit="1" customWidth="1"/>
    <col min="9476" max="9476" width="22.85546875" customWidth="1"/>
    <col min="9477" max="9477" width="59.7109375" bestFit="1" customWidth="1"/>
    <col min="9478" max="9478" width="57.85546875" bestFit="1" customWidth="1"/>
    <col min="9479" max="9479" width="35.28515625" bestFit="1" customWidth="1"/>
    <col min="9480" max="9480" width="28.140625" bestFit="1" customWidth="1"/>
    <col min="9481" max="9481" width="33.140625" bestFit="1" customWidth="1"/>
    <col min="9482" max="9482" width="26" bestFit="1" customWidth="1"/>
    <col min="9483" max="9483" width="19.140625" bestFit="1" customWidth="1"/>
    <col min="9484" max="9484" width="10.42578125" customWidth="1"/>
    <col min="9485" max="9485" width="11.85546875" customWidth="1"/>
    <col min="9486" max="9486" width="14.7109375" customWidth="1"/>
    <col min="9487" max="9487" width="9" bestFit="1" customWidth="1"/>
    <col min="9728" max="9728" width="4.7109375" bestFit="1" customWidth="1"/>
    <col min="9729" max="9729" width="9.7109375" bestFit="1" customWidth="1"/>
    <col min="9730" max="9730" width="10" bestFit="1" customWidth="1"/>
    <col min="9731" max="9731" width="8.85546875" bestFit="1" customWidth="1"/>
    <col min="9732" max="9732" width="22.85546875" customWidth="1"/>
    <col min="9733" max="9733" width="59.7109375" bestFit="1" customWidth="1"/>
    <col min="9734" max="9734" width="57.85546875" bestFit="1" customWidth="1"/>
    <col min="9735" max="9735" width="35.28515625" bestFit="1" customWidth="1"/>
    <col min="9736" max="9736" width="28.140625" bestFit="1" customWidth="1"/>
    <col min="9737" max="9737" width="33.140625" bestFit="1" customWidth="1"/>
    <col min="9738" max="9738" width="26" bestFit="1" customWidth="1"/>
    <col min="9739" max="9739" width="19.140625" bestFit="1" customWidth="1"/>
    <col min="9740" max="9740" width="10.42578125" customWidth="1"/>
    <col min="9741" max="9741" width="11.85546875" customWidth="1"/>
    <col min="9742" max="9742" width="14.7109375" customWidth="1"/>
    <col min="9743" max="9743" width="9" bestFit="1" customWidth="1"/>
    <col min="9984" max="9984" width="4.7109375" bestFit="1" customWidth="1"/>
    <col min="9985" max="9985" width="9.7109375" bestFit="1" customWidth="1"/>
    <col min="9986" max="9986" width="10" bestFit="1" customWidth="1"/>
    <col min="9987" max="9987" width="8.85546875" bestFit="1" customWidth="1"/>
    <col min="9988" max="9988" width="22.85546875" customWidth="1"/>
    <col min="9989" max="9989" width="59.7109375" bestFit="1" customWidth="1"/>
    <col min="9990" max="9990" width="57.85546875" bestFit="1" customWidth="1"/>
    <col min="9991" max="9991" width="35.28515625" bestFit="1" customWidth="1"/>
    <col min="9992" max="9992" width="28.140625" bestFit="1" customWidth="1"/>
    <col min="9993" max="9993" width="33.140625" bestFit="1" customWidth="1"/>
    <col min="9994" max="9994" width="26" bestFit="1" customWidth="1"/>
    <col min="9995" max="9995" width="19.140625" bestFit="1" customWidth="1"/>
    <col min="9996" max="9996" width="10.42578125" customWidth="1"/>
    <col min="9997" max="9997" width="11.85546875" customWidth="1"/>
    <col min="9998" max="9998" width="14.7109375" customWidth="1"/>
    <col min="9999" max="9999" width="9" bestFit="1" customWidth="1"/>
    <col min="10240" max="10240" width="4.7109375" bestFit="1" customWidth="1"/>
    <col min="10241" max="10241" width="9.7109375" bestFit="1" customWidth="1"/>
    <col min="10242" max="10242" width="10" bestFit="1" customWidth="1"/>
    <col min="10243" max="10243" width="8.85546875" bestFit="1" customWidth="1"/>
    <col min="10244" max="10244" width="22.85546875" customWidth="1"/>
    <col min="10245" max="10245" width="59.7109375" bestFit="1" customWidth="1"/>
    <col min="10246" max="10246" width="57.85546875" bestFit="1" customWidth="1"/>
    <col min="10247" max="10247" width="35.28515625" bestFit="1" customWidth="1"/>
    <col min="10248" max="10248" width="28.140625" bestFit="1" customWidth="1"/>
    <col min="10249" max="10249" width="33.140625" bestFit="1" customWidth="1"/>
    <col min="10250" max="10250" width="26" bestFit="1" customWidth="1"/>
    <col min="10251" max="10251" width="19.140625" bestFit="1" customWidth="1"/>
    <col min="10252" max="10252" width="10.42578125" customWidth="1"/>
    <col min="10253" max="10253" width="11.85546875" customWidth="1"/>
    <col min="10254" max="10254" width="14.7109375" customWidth="1"/>
    <col min="10255" max="10255" width="9" bestFit="1" customWidth="1"/>
    <col min="10496" max="10496" width="4.7109375" bestFit="1" customWidth="1"/>
    <col min="10497" max="10497" width="9.7109375" bestFit="1" customWidth="1"/>
    <col min="10498" max="10498" width="10" bestFit="1" customWidth="1"/>
    <col min="10499" max="10499" width="8.85546875" bestFit="1" customWidth="1"/>
    <col min="10500" max="10500" width="22.85546875" customWidth="1"/>
    <col min="10501" max="10501" width="59.7109375" bestFit="1" customWidth="1"/>
    <col min="10502" max="10502" width="57.85546875" bestFit="1" customWidth="1"/>
    <col min="10503" max="10503" width="35.28515625" bestFit="1" customWidth="1"/>
    <col min="10504" max="10504" width="28.140625" bestFit="1" customWidth="1"/>
    <col min="10505" max="10505" width="33.140625" bestFit="1" customWidth="1"/>
    <col min="10506" max="10506" width="26" bestFit="1" customWidth="1"/>
    <col min="10507" max="10507" width="19.140625" bestFit="1" customWidth="1"/>
    <col min="10508" max="10508" width="10.42578125" customWidth="1"/>
    <col min="10509" max="10509" width="11.85546875" customWidth="1"/>
    <col min="10510" max="10510" width="14.7109375" customWidth="1"/>
    <col min="10511" max="10511" width="9" bestFit="1" customWidth="1"/>
    <col min="10752" max="10752" width="4.7109375" bestFit="1" customWidth="1"/>
    <col min="10753" max="10753" width="9.7109375" bestFit="1" customWidth="1"/>
    <col min="10754" max="10754" width="10" bestFit="1" customWidth="1"/>
    <col min="10755" max="10755" width="8.85546875" bestFit="1" customWidth="1"/>
    <col min="10756" max="10756" width="22.85546875" customWidth="1"/>
    <col min="10757" max="10757" width="59.7109375" bestFit="1" customWidth="1"/>
    <col min="10758" max="10758" width="57.85546875" bestFit="1" customWidth="1"/>
    <col min="10759" max="10759" width="35.28515625" bestFit="1" customWidth="1"/>
    <col min="10760" max="10760" width="28.140625" bestFit="1" customWidth="1"/>
    <col min="10761" max="10761" width="33.140625" bestFit="1" customWidth="1"/>
    <col min="10762" max="10762" width="26" bestFit="1" customWidth="1"/>
    <col min="10763" max="10763" width="19.140625" bestFit="1" customWidth="1"/>
    <col min="10764" max="10764" width="10.42578125" customWidth="1"/>
    <col min="10765" max="10765" width="11.85546875" customWidth="1"/>
    <col min="10766" max="10766" width="14.7109375" customWidth="1"/>
    <col min="10767" max="10767" width="9" bestFit="1" customWidth="1"/>
    <col min="11008" max="11008" width="4.7109375" bestFit="1" customWidth="1"/>
    <col min="11009" max="11009" width="9.7109375" bestFit="1" customWidth="1"/>
    <col min="11010" max="11010" width="10" bestFit="1" customWidth="1"/>
    <col min="11011" max="11011" width="8.85546875" bestFit="1" customWidth="1"/>
    <col min="11012" max="11012" width="22.85546875" customWidth="1"/>
    <col min="11013" max="11013" width="59.7109375" bestFit="1" customWidth="1"/>
    <col min="11014" max="11014" width="57.85546875" bestFit="1" customWidth="1"/>
    <col min="11015" max="11015" width="35.28515625" bestFit="1" customWidth="1"/>
    <col min="11016" max="11016" width="28.140625" bestFit="1" customWidth="1"/>
    <col min="11017" max="11017" width="33.140625" bestFit="1" customWidth="1"/>
    <col min="11018" max="11018" width="26" bestFit="1" customWidth="1"/>
    <col min="11019" max="11019" width="19.140625" bestFit="1" customWidth="1"/>
    <col min="11020" max="11020" width="10.42578125" customWidth="1"/>
    <col min="11021" max="11021" width="11.85546875" customWidth="1"/>
    <col min="11022" max="11022" width="14.7109375" customWidth="1"/>
    <col min="11023" max="11023" width="9" bestFit="1" customWidth="1"/>
    <col min="11264" max="11264" width="4.7109375" bestFit="1" customWidth="1"/>
    <col min="11265" max="11265" width="9.7109375" bestFit="1" customWidth="1"/>
    <col min="11266" max="11266" width="10" bestFit="1" customWidth="1"/>
    <col min="11267" max="11267" width="8.85546875" bestFit="1" customWidth="1"/>
    <col min="11268" max="11268" width="22.85546875" customWidth="1"/>
    <col min="11269" max="11269" width="59.7109375" bestFit="1" customWidth="1"/>
    <col min="11270" max="11270" width="57.85546875" bestFit="1" customWidth="1"/>
    <col min="11271" max="11271" width="35.28515625" bestFit="1" customWidth="1"/>
    <col min="11272" max="11272" width="28.140625" bestFit="1" customWidth="1"/>
    <col min="11273" max="11273" width="33.140625" bestFit="1" customWidth="1"/>
    <col min="11274" max="11274" width="26" bestFit="1" customWidth="1"/>
    <col min="11275" max="11275" width="19.140625" bestFit="1" customWidth="1"/>
    <col min="11276" max="11276" width="10.42578125" customWidth="1"/>
    <col min="11277" max="11277" width="11.85546875" customWidth="1"/>
    <col min="11278" max="11278" width="14.7109375" customWidth="1"/>
    <col min="11279" max="11279" width="9" bestFit="1" customWidth="1"/>
    <col min="11520" max="11520" width="4.7109375" bestFit="1" customWidth="1"/>
    <col min="11521" max="11521" width="9.7109375" bestFit="1" customWidth="1"/>
    <col min="11522" max="11522" width="10" bestFit="1" customWidth="1"/>
    <col min="11523" max="11523" width="8.85546875" bestFit="1" customWidth="1"/>
    <col min="11524" max="11524" width="22.85546875" customWidth="1"/>
    <col min="11525" max="11525" width="59.7109375" bestFit="1" customWidth="1"/>
    <col min="11526" max="11526" width="57.85546875" bestFit="1" customWidth="1"/>
    <col min="11527" max="11527" width="35.28515625" bestFit="1" customWidth="1"/>
    <col min="11528" max="11528" width="28.140625" bestFit="1" customWidth="1"/>
    <col min="11529" max="11529" width="33.140625" bestFit="1" customWidth="1"/>
    <col min="11530" max="11530" width="26" bestFit="1" customWidth="1"/>
    <col min="11531" max="11531" width="19.140625" bestFit="1" customWidth="1"/>
    <col min="11532" max="11532" width="10.42578125" customWidth="1"/>
    <col min="11533" max="11533" width="11.85546875" customWidth="1"/>
    <col min="11534" max="11534" width="14.7109375" customWidth="1"/>
    <col min="11535" max="11535" width="9" bestFit="1" customWidth="1"/>
    <col min="11776" max="11776" width="4.7109375" bestFit="1" customWidth="1"/>
    <col min="11777" max="11777" width="9.7109375" bestFit="1" customWidth="1"/>
    <col min="11778" max="11778" width="10" bestFit="1" customWidth="1"/>
    <col min="11779" max="11779" width="8.85546875" bestFit="1" customWidth="1"/>
    <col min="11780" max="11780" width="22.85546875" customWidth="1"/>
    <col min="11781" max="11781" width="59.7109375" bestFit="1" customWidth="1"/>
    <col min="11782" max="11782" width="57.85546875" bestFit="1" customWidth="1"/>
    <col min="11783" max="11783" width="35.28515625" bestFit="1" customWidth="1"/>
    <col min="11784" max="11784" width="28.140625" bestFit="1" customWidth="1"/>
    <col min="11785" max="11785" width="33.140625" bestFit="1" customWidth="1"/>
    <col min="11786" max="11786" width="26" bestFit="1" customWidth="1"/>
    <col min="11787" max="11787" width="19.140625" bestFit="1" customWidth="1"/>
    <col min="11788" max="11788" width="10.42578125" customWidth="1"/>
    <col min="11789" max="11789" width="11.85546875" customWidth="1"/>
    <col min="11790" max="11790" width="14.7109375" customWidth="1"/>
    <col min="11791" max="11791" width="9" bestFit="1" customWidth="1"/>
    <col min="12032" max="12032" width="4.7109375" bestFit="1" customWidth="1"/>
    <col min="12033" max="12033" width="9.7109375" bestFit="1" customWidth="1"/>
    <col min="12034" max="12034" width="10" bestFit="1" customWidth="1"/>
    <col min="12035" max="12035" width="8.85546875" bestFit="1" customWidth="1"/>
    <col min="12036" max="12036" width="22.85546875" customWidth="1"/>
    <col min="12037" max="12037" width="59.7109375" bestFit="1" customWidth="1"/>
    <col min="12038" max="12038" width="57.85546875" bestFit="1" customWidth="1"/>
    <col min="12039" max="12039" width="35.28515625" bestFit="1" customWidth="1"/>
    <col min="12040" max="12040" width="28.140625" bestFit="1" customWidth="1"/>
    <col min="12041" max="12041" width="33.140625" bestFit="1" customWidth="1"/>
    <col min="12042" max="12042" width="26" bestFit="1" customWidth="1"/>
    <col min="12043" max="12043" width="19.140625" bestFit="1" customWidth="1"/>
    <col min="12044" max="12044" width="10.42578125" customWidth="1"/>
    <col min="12045" max="12045" width="11.85546875" customWidth="1"/>
    <col min="12046" max="12046" width="14.7109375" customWidth="1"/>
    <col min="12047" max="12047" width="9" bestFit="1" customWidth="1"/>
    <col min="12288" max="12288" width="4.7109375" bestFit="1" customWidth="1"/>
    <col min="12289" max="12289" width="9.7109375" bestFit="1" customWidth="1"/>
    <col min="12290" max="12290" width="10" bestFit="1" customWidth="1"/>
    <col min="12291" max="12291" width="8.85546875" bestFit="1" customWidth="1"/>
    <col min="12292" max="12292" width="22.85546875" customWidth="1"/>
    <col min="12293" max="12293" width="59.7109375" bestFit="1" customWidth="1"/>
    <col min="12294" max="12294" width="57.85546875" bestFit="1" customWidth="1"/>
    <col min="12295" max="12295" width="35.28515625" bestFit="1" customWidth="1"/>
    <col min="12296" max="12296" width="28.140625" bestFit="1" customWidth="1"/>
    <col min="12297" max="12297" width="33.140625" bestFit="1" customWidth="1"/>
    <col min="12298" max="12298" width="26" bestFit="1" customWidth="1"/>
    <col min="12299" max="12299" width="19.140625" bestFit="1" customWidth="1"/>
    <col min="12300" max="12300" width="10.42578125" customWidth="1"/>
    <col min="12301" max="12301" width="11.85546875" customWidth="1"/>
    <col min="12302" max="12302" width="14.7109375" customWidth="1"/>
    <col min="12303" max="12303" width="9" bestFit="1" customWidth="1"/>
    <col min="12544" max="12544" width="4.7109375" bestFit="1" customWidth="1"/>
    <col min="12545" max="12545" width="9.7109375" bestFit="1" customWidth="1"/>
    <col min="12546" max="12546" width="10" bestFit="1" customWidth="1"/>
    <col min="12547" max="12547" width="8.85546875" bestFit="1" customWidth="1"/>
    <col min="12548" max="12548" width="22.85546875" customWidth="1"/>
    <col min="12549" max="12549" width="59.7109375" bestFit="1" customWidth="1"/>
    <col min="12550" max="12550" width="57.85546875" bestFit="1" customWidth="1"/>
    <col min="12551" max="12551" width="35.28515625" bestFit="1" customWidth="1"/>
    <col min="12552" max="12552" width="28.140625" bestFit="1" customWidth="1"/>
    <col min="12553" max="12553" width="33.140625" bestFit="1" customWidth="1"/>
    <col min="12554" max="12554" width="26" bestFit="1" customWidth="1"/>
    <col min="12555" max="12555" width="19.140625" bestFit="1" customWidth="1"/>
    <col min="12556" max="12556" width="10.42578125" customWidth="1"/>
    <col min="12557" max="12557" width="11.85546875" customWidth="1"/>
    <col min="12558" max="12558" width="14.7109375" customWidth="1"/>
    <col min="12559" max="12559" width="9" bestFit="1" customWidth="1"/>
    <col min="12800" max="12800" width="4.7109375" bestFit="1" customWidth="1"/>
    <col min="12801" max="12801" width="9.7109375" bestFit="1" customWidth="1"/>
    <col min="12802" max="12802" width="10" bestFit="1" customWidth="1"/>
    <col min="12803" max="12803" width="8.85546875" bestFit="1" customWidth="1"/>
    <col min="12804" max="12804" width="22.85546875" customWidth="1"/>
    <col min="12805" max="12805" width="59.7109375" bestFit="1" customWidth="1"/>
    <col min="12806" max="12806" width="57.85546875" bestFit="1" customWidth="1"/>
    <col min="12807" max="12807" width="35.28515625" bestFit="1" customWidth="1"/>
    <col min="12808" max="12808" width="28.140625" bestFit="1" customWidth="1"/>
    <col min="12809" max="12809" width="33.140625" bestFit="1" customWidth="1"/>
    <col min="12810" max="12810" width="26" bestFit="1" customWidth="1"/>
    <col min="12811" max="12811" width="19.140625" bestFit="1" customWidth="1"/>
    <col min="12812" max="12812" width="10.42578125" customWidth="1"/>
    <col min="12813" max="12813" width="11.85546875" customWidth="1"/>
    <col min="12814" max="12814" width="14.7109375" customWidth="1"/>
    <col min="12815" max="12815" width="9" bestFit="1" customWidth="1"/>
    <col min="13056" max="13056" width="4.7109375" bestFit="1" customWidth="1"/>
    <col min="13057" max="13057" width="9.7109375" bestFit="1" customWidth="1"/>
    <col min="13058" max="13058" width="10" bestFit="1" customWidth="1"/>
    <col min="13059" max="13059" width="8.85546875" bestFit="1" customWidth="1"/>
    <col min="13060" max="13060" width="22.85546875" customWidth="1"/>
    <col min="13061" max="13061" width="59.7109375" bestFit="1" customWidth="1"/>
    <col min="13062" max="13062" width="57.85546875" bestFit="1" customWidth="1"/>
    <col min="13063" max="13063" width="35.28515625" bestFit="1" customWidth="1"/>
    <col min="13064" max="13064" width="28.140625" bestFit="1" customWidth="1"/>
    <col min="13065" max="13065" width="33.140625" bestFit="1" customWidth="1"/>
    <col min="13066" max="13066" width="26" bestFit="1" customWidth="1"/>
    <col min="13067" max="13067" width="19.140625" bestFit="1" customWidth="1"/>
    <col min="13068" max="13068" width="10.42578125" customWidth="1"/>
    <col min="13069" max="13069" width="11.85546875" customWidth="1"/>
    <col min="13070" max="13070" width="14.7109375" customWidth="1"/>
    <col min="13071" max="13071" width="9" bestFit="1" customWidth="1"/>
    <col min="13312" max="13312" width="4.7109375" bestFit="1" customWidth="1"/>
    <col min="13313" max="13313" width="9.7109375" bestFit="1" customWidth="1"/>
    <col min="13314" max="13314" width="10" bestFit="1" customWidth="1"/>
    <col min="13315" max="13315" width="8.85546875" bestFit="1" customWidth="1"/>
    <col min="13316" max="13316" width="22.85546875" customWidth="1"/>
    <col min="13317" max="13317" width="59.7109375" bestFit="1" customWidth="1"/>
    <col min="13318" max="13318" width="57.85546875" bestFit="1" customWidth="1"/>
    <col min="13319" max="13319" width="35.28515625" bestFit="1" customWidth="1"/>
    <col min="13320" max="13320" width="28.140625" bestFit="1" customWidth="1"/>
    <col min="13321" max="13321" width="33.140625" bestFit="1" customWidth="1"/>
    <col min="13322" max="13322" width="26" bestFit="1" customWidth="1"/>
    <col min="13323" max="13323" width="19.140625" bestFit="1" customWidth="1"/>
    <col min="13324" max="13324" width="10.42578125" customWidth="1"/>
    <col min="13325" max="13325" width="11.85546875" customWidth="1"/>
    <col min="13326" max="13326" width="14.7109375" customWidth="1"/>
    <col min="13327" max="13327" width="9" bestFit="1" customWidth="1"/>
    <col min="13568" max="13568" width="4.7109375" bestFit="1" customWidth="1"/>
    <col min="13569" max="13569" width="9.7109375" bestFit="1" customWidth="1"/>
    <col min="13570" max="13570" width="10" bestFit="1" customWidth="1"/>
    <col min="13571" max="13571" width="8.85546875" bestFit="1" customWidth="1"/>
    <col min="13572" max="13572" width="22.85546875" customWidth="1"/>
    <col min="13573" max="13573" width="59.7109375" bestFit="1" customWidth="1"/>
    <col min="13574" max="13574" width="57.85546875" bestFit="1" customWidth="1"/>
    <col min="13575" max="13575" width="35.28515625" bestFit="1" customWidth="1"/>
    <col min="13576" max="13576" width="28.140625" bestFit="1" customWidth="1"/>
    <col min="13577" max="13577" width="33.140625" bestFit="1" customWidth="1"/>
    <col min="13578" max="13578" width="26" bestFit="1" customWidth="1"/>
    <col min="13579" max="13579" width="19.140625" bestFit="1" customWidth="1"/>
    <col min="13580" max="13580" width="10.42578125" customWidth="1"/>
    <col min="13581" max="13581" width="11.85546875" customWidth="1"/>
    <col min="13582" max="13582" width="14.7109375" customWidth="1"/>
    <col min="13583" max="13583" width="9" bestFit="1" customWidth="1"/>
    <col min="13824" max="13824" width="4.7109375" bestFit="1" customWidth="1"/>
    <col min="13825" max="13825" width="9.7109375" bestFit="1" customWidth="1"/>
    <col min="13826" max="13826" width="10" bestFit="1" customWidth="1"/>
    <col min="13827" max="13827" width="8.85546875" bestFit="1" customWidth="1"/>
    <col min="13828" max="13828" width="22.85546875" customWidth="1"/>
    <col min="13829" max="13829" width="59.7109375" bestFit="1" customWidth="1"/>
    <col min="13830" max="13830" width="57.85546875" bestFit="1" customWidth="1"/>
    <col min="13831" max="13831" width="35.28515625" bestFit="1" customWidth="1"/>
    <col min="13832" max="13832" width="28.140625" bestFit="1" customWidth="1"/>
    <col min="13833" max="13833" width="33.140625" bestFit="1" customWidth="1"/>
    <col min="13834" max="13834" width="26" bestFit="1" customWidth="1"/>
    <col min="13835" max="13835" width="19.140625" bestFit="1" customWidth="1"/>
    <col min="13836" max="13836" width="10.42578125" customWidth="1"/>
    <col min="13837" max="13837" width="11.85546875" customWidth="1"/>
    <col min="13838" max="13838" width="14.7109375" customWidth="1"/>
    <col min="13839" max="13839" width="9" bestFit="1" customWidth="1"/>
    <col min="14080" max="14080" width="4.7109375" bestFit="1" customWidth="1"/>
    <col min="14081" max="14081" width="9.7109375" bestFit="1" customWidth="1"/>
    <col min="14082" max="14082" width="10" bestFit="1" customWidth="1"/>
    <col min="14083" max="14083" width="8.85546875" bestFit="1" customWidth="1"/>
    <col min="14084" max="14084" width="22.85546875" customWidth="1"/>
    <col min="14085" max="14085" width="59.7109375" bestFit="1" customWidth="1"/>
    <col min="14086" max="14086" width="57.85546875" bestFit="1" customWidth="1"/>
    <col min="14087" max="14087" width="35.28515625" bestFit="1" customWidth="1"/>
    <col min="14088" max="14088" width="28.140625" bestFit="1" customWidth="1"/>
    <col min="14089" max="14089" width="33.140625" bestFit="1" customWidth="1"/>
    <col min="14090" max="14090" width="26" bestFit="1" customWidth="1"/>
    <col min="14091" max="14091" width="19.140625" bestFit="1" customWidth="1"/>
    <col min="14092" max="14092" width="10.42578125" customWidth="1"/>
    <col min="14093" max="14093" width="11.85546875" customWidth="1"/>
    <col min="14094" max="14094" width="14.7109375" customWidth="1"/>
    <col min="14095" max="14095" width="9" bestFit="1" customWidth="1"/>
    <col min="14336" max="14336" width="4.7109375" bestFit="1" customWidth="1"/>
    <col min="14337" max="14337" width="9.7109375" bestFit="1" customWidth="1"/>
    <col min="14338" max="14338" width="10" bestFit="1" customWidth="1"/>
    <col min="14339" max="14339" width="8.85546875" bestFit="1" customWidth="1"/>
    <col min="14340" max="14340" width="22.85546875" customWidth="1"/>
    <col min="14341" max="14341" width="59.7109375" bestFit="1" customWidth="1"/>
    <col min="14342" max="14342" width="57.85546875" bestFit="1" customWidth="1"/>
    <col min="14343" max="14343" width="35.28515625" bestFit="1" customWidth="1"/>
    <col min="14344" max="14344" width="28.140625" bestFit="1" customWidth="1"/>
    <col min="14345" max="14345" width="33.140625" bestFit="1" customWidth="1"/>
    <col min="14346" max="14346" width="26" bestFit="1" customWidth="1"/>
    <col min="14347" max="14347" width="19.140625" bestFit="1" customWidth="1"/>
    <col min="14348" max="14348" width="10.42578125" customWidth="1"/>
    <col min="14349" max="14349" width="11.85546875" customWidth="1"/>
    <col min="14350" max="14350" width="14.7109375" customWidth="1"/>
    <col min="14351" max="14351" width="9" bestFit="1" customWidth="1"/>
    <col min="14592" max="14592" width="4.7109375" bestFit="1" customWidth="1"/>
    <col min="14593" max="14593" width="9.7109375" bestFit="1" customWidth="1"/>
    <col min="14594" max="14594" width="10" bestFit="1" customWidth="1"/>
    <col min="14595" max="14595" width="8.85546875" bestFit="1" customWidth="1"/>
    <col min="14596" max="14596" width="22.85546875" customWidth="1"/>
    <col min="14597" max="14597" width="59.7109375" bestFit="1" customWidth="1"/>
    <col min="14598" max="14598" width="57.85546875" bestFit="1" customWidth="1"/>
    <col min="14599" max="14599" width="35.28515625" bestFit="1" customWidth="1"/>
    <col min="14600" max="14600" width="28.140625" bestFit="1" customWidth="1"/>
    <col min="14601" max="14601" width="33.140625" bestFit="1" customWidth="1"/>
    <col min="14602" max="14602" width="26" bestFit="1" customWidth="1"/>
    <col min="14603" max="14603" width="19.140625" bestFit="1" customWidth="1"/>
    <col min="14604" max="14604" width="10.42578125" customWidth="1"/>
    <col min="14605" max="14605" width="11.85546875" customWidth="1"/>
    <col min="14606" max="14606" width="14.7109375" customWidth="1"/>
    <col min="14607" max="14607" width="9" bestFit="1" customWidth="1"/>
    <col min="14848" max="14848" width="4.7109375" bestFit="1" customWidth="1"/>
    <col min="14849" max="14849" width="9.7109375" bestFit="1" customWidth="1"/>
    <col min="14850" max="14850" width="10" bestFit="1" customWidth="1"/>
    <col min="14851" max="14851" width="8.85546875" bestFit="1" customWidth="1"/>
    <col min="14852" max="14852" width="22.85546875" customWidth="1"/>
    <col min="14853" max="14853" width="59.7109375" bestFit="1" customWidth="1"/>
    <col min="14854" max="14854" width="57.85546875" bestFit="1" customWidth="1"/>
    <col min="14855" max="14855" width="35.28515625" bestFit="1" customWidth="1"/>
    <col min="14856" max="14856" width="28.140625" bestFit="1" customWidth="1"/>
    <col min="14857" max="14857" width="33.140625" bestFit="1" customWidth="1"/>
    <col min="14858" max="14858" width="26" bestFit="1" customWidth="1"/>
    <col min="14859" max="14859" width="19.140625" bestFit="1" customWidth="1"/>
    <col min="14860" max="14860" width="10.42578125" customWidth="1"/>
    <col min="14861" max="14861" width="11.85546875" customWidth="1"/>
    <col min="14862" max="14862" width="14.7109375" customWidth="1"/>
    <col min="14863" max="14863" width="9" bestFit="1" customWidth="1"/>
    <col min="15104" max="15104" width="4.7109375" bestFit="1" customWidth="1"/>
    <col min="15105" max="15105" width="9.7109375" bestFit="1" customWidth="1"/>
    <col min="15106" max="15106" width="10" bestFit="1" customWidth="1"/>
    <col min="15107" max="15107" width="8.85546875" bestFit="1" customWidth="1"/>
    <col min="15108" max="15108" width="22.85546875" customWidth="1"/>
    <col min="15109" max="15109" width="59.7109375" bestFit="1" customWidth="1"/>
    <col min="15110" max="15110" width="57.85546875" bestFit="1" customWidth="1"/>
    <col min="15111" max="15111" width="35.28515625" bestFit="1" customWidth="1"/>
    <col min="15112" max="15112" width="28.140625" bestFit="1" customWidth="1"/>
    <col min="15113" max="15113" width="33.140625" bestFit="1" customWidth="1"/>
    <col min="15114" max="15114" width="26" bestFit="1" customWidth="1"/>
    <col min="15115" max="15115" width="19.140625" bestFit="1" customWidth="1"/>
    <col min="15116" max="15116" width="10.42578125" customWidth="1"/>
    <col min="15117" max="15117" width="11.85546875" customWidth="1"/>
    <col min="15118" max="15118" width="14.7109375" customWidth="1"/>
    <col min="15119" max="15119" width="9" bestFit="1" customWidth="1"/>
    <col min="15360" max="15360" width="4.7109375" bestFit="1" customWidth="1"/>
    <col min="15361" max="15361" width="9.7109375" bestFit="1" customWidth="1"/>
    <col min="15362" max="15362" width="10" bestFit="1" customWidth="1"/>
    <col min="15363" max="15363" width="8.85546875" bestFit="1" customWidth="1"/>
    <col min="15364" max="15364" width="22.85546875" customWidth="1"/>
    <col min="15365" max="15365" width="59.7109375" bestFit="1" customWidth="1"/>
    <col min="15366" max="15366" width="57.85546875" bestFit="1" customWidth="1"/>
    <col min="15367" max="15367" width="35.28515625" bestFit="1" customWidth="1"/>
    <col min="15368" max="15368" width="28.140625" bestFit="1" customWidth="1"/>
    <col min="15369" max="15369" width="33.140625" bestFit="1" customWidth="1"/>
    <col min="15370" max="15370" width="26" bestFit="1" customWidth="1"/>
    <col min="15371" max="15371" width="19.140625" bestFit="1" customWidth="1"/>
    <col min="15372" max="15372" width="10.42578125" customWidth="1"/>
    <col min="15373" max="15373" width="11.85546875" customWidth="1"/>
    <col min="15374" max="15374" width="14.7109375" customWidth="1"/>
    <col min="15375" max="15375" width="9" bestFit="1" customWidth="1"/>
    <col min="15616" max="15616" width="4.7109375" bestFit="1" customWidth="1"/>
    <col min="15617" max="15617" width="9.7109375" bestFit="1" customWidth="1"/>
    <col min="15618" max="15618" width="10" bestFit="1" customWidth="1"/>
    <col min="15619" max="15619" width="8.85546875" bestFit="1" customWidth="1"/>
    <col min="15620" max="15620" width="22.85546875" customWidth="1"/>
    <col min="15621" max="15621" width="59.7109375" bestFit="1" customWidth="1"/>
    <col min="15622" max="15622" width="57.85546875" bestFit="1" customWidth="1"/>
    <col min="15623" max="15623" width="35.28515625" bestFit="1" customWidth="1"/>
    <col min="15624" max="15624" width="28.140625" bestFit="1" customWidth="1"/>
    <col min="15625" max="15625" width="33.140625" bestFit="1" customWidth="1"/>
    <col min="15626" max="15626" width="26" bestFit="1" customWidth="1"/>
    <col min="15627" max="15627" width="19.140625" bestFit="1" customWidth="1"/>
    <col min="15628" max="15628" width="10.42578125" customWidth="1"/>
    <col min="15629" max="15629" width="11.85546875" customWidth="1"/>
    <col min="15630" max="15630" width="14.7109375" customWidth="1"/>
    <col min="15631" max="15631" width="9" bestFit="1" customWidth="1"/>
    <col min="15872" max="15872" width="4.7109375" bestFit="1" customWidth="1"/>
    <col min="15873" max="15873" width="9.7109375" bestFit="1" customWidth="1"/>
    <col min="15874" max="15874" width="10" bestFit="1" customWidth="1"/>
    <col min="15875" max="15875" width="8.85546875" bestFit="1" customWidth="1"/>
    <col min="15876" max="15876" width="22.85546875" customWidth="1"/>
    <col min="15877" max="15877" width="59.7109375" bestFit="1" customWidth="1"/>
    <col min="15878" max="15878" width="57.85546875" bestFit="1" customWidth="1"/>
    <col min="15879" max="15879" width="35.28515625" bestFit="1" customWidth="1"/>
    <col min="15880" max="15880" width="28.140625" bestFit="1" customWidth="1"/>
    <col min="15881" max="15881" width="33.140625" bestFit="1" customWidth="1"/>
    <col min="15882" max="15882" width="26" bestFit="1" customWidth="1"/>
    <col min="15883" max="15883" width="19.140625" bestFit="1" customWidth="1"/>
    <col min="15884" max="15884" width="10.42578125" customWidth="1"/>
    <col min="15885" max="15885" width="11.85546875" customWidth="1"/>
    <col min="15886" max="15886" width="14.7109375" customWidth="1"/>
    <col min="15887" max="15887" width="9" bestFit="1" customWidth="1"/>
    <col min="16128" max="16128" width="4.7109375" bestFit="1" customWidth="1"/>
    <col min="16129" max="16129" width="9.7109375" bestFit="1" customWidth="1"/>
    <col min="16130" max="16130" width="10" bestFit="1" customWidth="1"/>
    <col min="16131" max="16131" width="8.85546875" bestFit="1" customWidth="1"/>
    <col min="16132" max="16132" width="22.85546875" customWidth="1"/>
    <col min="16133" max="16133" width="59.7109375" bestFit="1" customWidth="1"/>
    <col min="16134" max="16134" width="57.85546875" bestFit="1" customWidth="1"/>
    <col min="16135" max="16135" width="35.28515625" bestFit="1" customWidth="1"/>
    <col min="16136" max="16136" width="28.140625" bestFit="1" customWidth="1"/>
    <col min="16137" max="16137" width="33.140625" bestFit="1" customWidth="1"/>
    <col min="16138" max="16138" width="26" bestFit="1" customWidth="1"/>
    <col min="16139" max="16139" width="19.140625" bestFit="1" customWidth="1"/>
    <col min="16140" max="16140" width="10.42578125" customWidth="1"/>
    <col min="16141" max="16141" width="11.85546875" customWidth="1"/>
    <col min="16142" max="16142" width="14.7109375" customWidth="1"/>
    <col min="16143" max="16143" width="9" bestFit="1" customWidth="1"/>
  </cols>
  <sheetData>
    <row r="2" spans="1:16" ht="15.75">
      <c r="A2" s="301" t="s">
        <v>1705</v>
      </c>
      <c r="B2" s="302"/>
      <c r="C2" s="302"/>
      <c r="D2" s="302"/>
      <c r="E2" s="302"/>
      <c r="F2" s="302"/>
      <c r="G2" s="302"/>
      <c r="H2" s="302"/>
      <c r="I2" s="302"/>
      <c r="J2" s="302"/>
      <c r="K2" s="302"/>
      <c r="L2" s="302"/>
      <c r="M2" s="302"/>
    </row>
    <row r="3" spans="1:16" ht="15.75">
      <c r="A3" s="301"/>
      <c r="B3" s="302"/>
      <c r="C3" s="302"/>
      <c r="D3" s="302"/>
      <c r="E3" s="302"/>
      <c r="F3" s="302"/>
      <c r="G3" s="302"/>
      <c r="H3" s="302"/>
      <c r="I3" s="302"/>
      <c r="J3" s="302"/>
      <c r="K3" s="302"/>
      <c r="L3" s="302"/>
      <c r="M3" s="302"/>
    </row>
    <row r="4" spans="1:16" s="3" customFormat="1" ht="30" customHeight="1">
      <c r="A4" s="473" t="s">
        <v>1</v>
      </c>
      <c r="B4" s="470" t="s">
        <v>2</v>
      </c>
      <c r="C4" s="470" t="s">
        <v>3</v>
      </c>
      <c r="D4" s="473" t="s">
        <v>4</v>
      </c>
      <c r="E4" s="473" t="s">
        <v>5</v>
      </c>
      <c r="F4" s="473" t="s">
        <v>6</v>
      </c>
      <c r="G4" s="473" t="s">
        <v>7</v>
      </c>
      <c r="H4" s="473" t="s">
        <v>8</v>
      </c>
      <c r="I4" s="473" t="s">
        <v>9</v>
      </c>
      <c r="J4" s="475" t="s">
        <v>10</v>
      </c>
      <c r="K4" s="476"/>
      <c r="L4" s="477" t="s">
        <v>11</v>
      </c>
      <c r="M4" s="477"/>
      <c r="N4" s="470" t="s">
        <v>12</v>
      </c>
      <c r="O4" s="470" t="s">
        <v>13</v>
      </c>
      <c r="P4" s="470" t="s">
        <v>14</v>
      </c>
    </row>
    <row r="5" spans="1:16" s="3" customFormat="1" ht="35.25" customHeight="1">
      <c r="A5" s="474"/>
      <c r="B5" s="471"/>
      <c r="C5" s="471"/>
      <c r="D5" s="474"/>
      <c r="E5" s="474"/>
      <c r="F5" s="474"/>
      <c r="G5" s="474"/>
      <c r="H5" s="474"/>
      <c r="I5" s="474"/>
      <c r="J5" s="299">
        <v>2016</v>
      </c>
      <c r="K5" s="299">
        <v>2017</v>
      </c>
      <c r="L5" s="298" t="s">
        <v>15</v>
      </c>
      <c r="M5" s="298" t="s">
        <v>16</v>
      </c>
      <c r="N5" s="471"/>
      <c r="O5" s="471"/>
      <c r="P5" s="471"/>
    </row>
    <row r="6" spans="1:16" s="19" customFormat="1" ht="39" customHeight="1">
      <c r="A6" s="469">
        <v>1</v>
      </c>
      <c r="B6" s="469">
        <v>10</v>
      </c>
      <c r="C6" s="469">
        <v>5</v>
      </c>
      <c r="D6" s="469" t="s">
        <v>99</v>
      </c>
      <c r="E6" s="615" t="s">
        <v>1706</v>
      </c>
      <c r="F6" s="615" t="s">
        <v>1707</v>
      </c>
      <c r="G6" s="615" t="s">
        <v>1708</v>
      </c>
      <c r="H6" s="615" t="s">
        <v>1709</v>
      </c>
      <c r="I6" s="615" t="s">
        <v>1710</v>
      </c>
      <c r="J6" s="615" t="s">
        <v>1711</v>
      </c>
      <c r="K6" s="615" t="s">
        <v>204</v>
      </c>
      <c r="L6" s="472" t="s">
        <v>982</v>
      </c>
      <c r="M6" s="472">
        <v>1</v>
      </c>
      <c r="N6" s="530">
        <v>69080.11</v>
      </c>
      <c r="O6" s="615" t="s">
        <v>1712</v>
      </c>
      <c r="P6" s="615" t="s">
        <v>29</v>
      </c>
    </row>
    <row r="7" spans="1:16" s="19" customFormat="1" ht="6" customHeight="1">
      <c r="A7" s="529"/>
      <c r="B7" s="469"/>
      <c r="C7" s="469"/>
      <c r="D7" s="469"/>
      <c r="E7" s="615"/>
      <c r="F7" s="615"/>
      <c r="G7" s="615"/>
      <c r="H7" s="615"/>
      <c r="I7" s="615"/>
      <c r="J7" s="615"/>
      <c r="K7" s="615"/>
      <c r="L7" s="472"/>
      <c r="M7" s="472">
        <v>1</v>
      </c>
      <c r="N7" s="530"/>
      <c r="O7" s="615"/>
      <c r="P7" s="615"/>
    </row>
    <row r="8" spans="1:16" s="19" customFormat="1" ht="39" customHeight="1">
      <c r="A8" s="529"/>
      <c r="B8" s="469"/>
      <c r="C8" s="469"/>
      <c r="D8" s="469"/>
      <c r="E8" s="615"/>
      <c r="F8" s="615"/>
      <c r="G8" s="615"/>
      <c r="H8" s="615"/>
      <c r="I8" s="615"/>
      <c r="J8" s="615"/>
      <c r="K8" s="615"/>
      <c r="L8" s="73" t="s">
        <v>131</v>
      </c>
      <c r="M8" s="378">
        <v>8</v>
      </c>
      <c r="N8" s="530"/>
      <c r="O8" s="615"/>
      <c r="P8" s="615"/>
    </row>
    <row r="9" spans="1:16" s="19" customFormat="1" ht="38.25" customHeight="1">
      <c r="A9" s="469">
        <v>2</v>
      </c>
      <c r="B9" s="469">
        <v>13</v>
      </c>
      <c r="C9" s="469">
        <v>1</v>
      </c>
      <c r="D9" s="469" t="s">
        <v>99</v>
      </c>
      <c r="E9" s="615" t="s">
        <v>1706</v>
      </c>
      <c r="F9" s="615" t="s">
        <v>1713</v>
      </c>
      <c r="G9" s="615" t="s">
        <v>1714</v>
      </c>
      <c r="H9" s="615" t="s">
        <v>1699</v>
      </c>
      <c r="I9" s="615" t="s">
        <v>1710</v>
      </c>
      <c r="J9" s="615" t="s">
        <v>1715</v>
      </c>
      <c r="K9" s="615" t="s">
        <v>204</v>
      </c>
      <c r="L9" s="472" t="s">
        <v>982</v>
      </c>
      <c r="M9" s="547">
        <v>1</v>
      </c>
      <c r="N9" s="530">
        <v>10114.299999999999</v>
      </c>
      <c r="O9" s="615" t="s">
        <v>1712</v>
      </c>
      <c r="P9" s="615" t="s">
        <v>29</v>
      </c>
    </row>
    <row r="10" spans="1:16" s="19" customFormat="1" ht="12" customHeight="1">
      <c r="A10" s="469"/>
      <c r="B10" s="469"/>
      <c r="C10" s="469"/>
      <c r="D10" s="469"/>
      <c r="E10" s="615"/>
      <c r="F10" s="615"/>
      <c r="G10" s="615"/>
      <c r="H10" s="615"/>
      <c r="I10" s="615"/>
      <c r="J10" s="615"/>
      <c r="K10" s="615"/>
      <c r="L10" s="472"/>
      <c r="M10" s="472"/>
      <c r="N10" s="530"/>
      <c r="O10" s="615"/>
      <c r="P10" s="615"/>
    </row>
    <row r="11" spans="1:16" s="19" customFormat="1" ht="38.25" customHeight="1">
      <c r="A11" s="469"/>
      <c r="B11" s="469"/>
      <c r="C11" s="469"/>
      <c r="D11" s="469"/>
      <c r="E11" s="615"/>
      <c r="F11" s="615"/>
      <c r="G11" s="615"/>
      <c r="H11" s="615"/>
      <c r="I11" s="615"/>
      <c r="J11" s="615"/>
      <c r="K11" s="615"/>
      <c r="L11" s="73" t="s">
        <v>131</v>
      </c>
      <c r="M11" s="378">
        <v>2</v>
      </c>
      <c r="N11" s="530"/>
      <c r="O11" s="615"/>
      <c r="P11" s="615"/>
    </row>
    <row r="12" spans="1:16" s="19" customFormat="1" ht="12.75">
      <c r="A12" s="469">
        <v>3</v>
      </c>
      <c r="B12" s="469">
        <v>13</v>
      </c>
      <c r="C12" s="469">
        <v>5</v>
      </c>
      <c r="D12" s="469" t="s">
        <v>58</v>
      </c>
      <c r="E12" s="615" t="s">
        <v>1706</v>
      </c>
      <c r="F12" s="615" t="s">
        <v>1716</v>
      </c>
      <c r="G12" s="615" t="s">
        <v>1717</v>
      </c>
      <c r="H12" s="615" t="s">
        <v>1699</v>
      </c>
      <c r="I12" s="615" t="s">
        <v>1710</v>
      </c>
      <c r="J12" s="615" t="s">
        <v>1715</v>
      </c>
      <c r="K12" s="615" t="s">
        <v>204</v>
      </c>
      <c r="L12" s="472" t="s">
        <v>982</v>
      </c>
      <c r="M12" s="547">
        <v>1</v>
      </c>
      <c r="N12" s="530">
        <v>23140</v>
      </c>
      <c r="O12" s="615" t="s">
        <v>1712</v>
      </c>
      <c r="P12" s="615" t="s">
        <v>29</v>
      </c>
    </row>
    <row r="13" spans="1:16" s="19" customFormat="1" ht="12.75">
      <c r="A13" s="469"/>
      <c r="B13" s="469"/>
      <c r="C13" s="469"/>
      <c r="D13" s="469"/>
      <c r="E13" s="615"/>
      <c r="F13" s="615"/>
      <c r="G13" s="615"/>
      <c r="H13" s="615"/>
      <c r="I13" s="615"/>
      <c r="J13" s="615"/>
      <c r="K13" s="615"/>
      <c r="L13" s="472"/>
      <c r="M13" s="472"/>
      <c r="N13" s="530"/>
      <c r="O13" s="615"/>
      <c r="P13" s="615"/>
    </row>
    <row r="14" spans="1:16" s="19" customFormat="1" ht="38.25">
      <c r="A14" s="469"/>
      <c r="B14" s="469"/>
      <c r="C14" s="469"/>
      <c r="D14" s="469"/>
      <c r="E14" s="615"/>
      <c r="F14" s="615"/>
      <c r="G14" s="615"/>
      <c r="H14" s="615"/>
      <c r="I14" s="615"/>
      <c r="J14" s="615"/>
      <c r="K14" s="615"/>
      <c r="L14" s="73" t="s">
        <v>131</v>
      </c>
      <c r="M14" s="378">
        <v>15</v>
      </c>
      <c r="N14" s="530"/>
      <c r="O14" s="615"/>
      <c r="P14" s="615"/>
    </row>
    <row r="15" spans="1:16" s="19" customFormat="1" ht="37.5" customHeight="1">
      <c r="A15" s="469">
        <v>4</v>
      </c>
      <c r="B15" s="469">
        <v>13</v>
      </c>
      <c r="C15" s="469">
        <v>5</v>
      </c>
      <c r="D15" s="469" t="s">
        <v>99</v>
      </c>
      <c r="E15" s="615" t="s">
        <v>1706</v>
      </c>
      <c r="F15" s="615" t="s">
        <v>1719</v>
      </c>
      <c r="G15" s="615" t="s">
        <v>1717</v>
      </c>
      <c r="H15" s="615" t="s">
        <v>1699</v>
      </c>
      <c r="I15" s="615" t="s">
        <v>1710</v>
      </c>
      <c r="J15" s="615" t="s">
        <v>1718</v>
      </c>
      <c r="K15" s="615" t="s">
        <v>204</v>
      </c>
      <c r="L15" s="472" t="s">
        <v>982</v>
      </c>
      <c r="M15" s="547">
        <v>1</v>
      </c>
      <c r="N15" s="530">
        <v>8887.2900000000009</v>
      </c>
      <c r="O15" s="615" t="s">
        <v>1712</v>
      </c>
      <c r="P15" s="615" t="s">
        <v>29</v>
      </c>
    </row>
    <row r="16" spans="1:16" s="19" customFormat="1" ht="8.25" customHeight="1">
      <c r="A16" s="469"/>
      <c r="B16" s="469"/>
      <c r="C16" s="469"/>
      <c r="D16" s="469"/>
      <c r="E16" s="615"/>
      <c r="F16" s="615"/>
      <c r="G16" s="615"/>
      <c r="H16" s="615"/>
      <c r="I16" s="615"/>
      <c r="J16" s="615"/>
      <c r="K16" s="615"/>
      <c r="L16" s="472"/>
      <c r="M16" s="472"/>
      <c r="N16" s="530"/>
      <c r="O16" s="615"/>
      <c r="P16" s="615"/>
    </row>
    <row r="17" spans="1:16" s="19" customFormat="1" ht="37.5" customHeight="1">
      <c r="A17" s="469"/>
      <c r="B17" s="469"/>
      <c r="C17" s="469"/>
      <c r="D17" s="469"/>
      <c r="E17" s="615"/>
      <c r="F17" s="615"/>
      <c r="G17" s="615"/>
      <c r="H17" s="615"/>
      <c r="I17" s="615"/>
      <c r="J17" s="615"/>
      <c r="K17" s="615"/>
      <c r="L17" s="73" t="s">
        <v>131</v>
      </c>
      <c r="M17" s="378">
        <v>10</v>
      </c>
      <c r="N17" s="530"/>
      <c r="O17" s="615"/>
      <c r="P17" s="615"/>
    </row>
    <row r="18" spans="1:16" s="19" customFormat="1" ht="21.75" customHeight="1">
      <c r="A18" s="469">
        <v>5</v>
      </c>
      <c r="B18" s="469">
        <v>10</v>
      </c>
      <c r="C18" s="469">
        <v>1</v>
      </c>
      <c r="D18" s="469" t="s">
        <v>50</v>
      </c>
      <c r="E18" s="615" t="s">
        <v>1706</v>
      </c>
      <c r="F18" s="615" t="s">
        <v>1720</v>
      </c>
      <c r="G18" s="615" t="s">
        <v>1714</v>
      </c>
      <c r="H18" s="615" t="s">
        <v>1721</v>
      </c>
      <c r="I18" s="615" t="s">
        <v>1710</v>
      </c>
      <c r="J18" s="615" t="s">
        <v>1722</v>
      </c>
      <c r="K18" s="615" t="s">
        <v>204</v>
      </c>
      <c r="L18" s="472" t="s">
        <v>982</v>
      </c>
      <c r="M18" s="547">
        <v>1</v>
      </c>
      <c r="N18" s="530">
        <v>9444</v>
      </c>
      <c r="O18" s="615" t="s">
        <v>1712</v>
      </c>
      <c r="P18" s="615" t="s">
        <v>29</v>
      </c>
    </row>
    <row r="19" spans="1:16" s="19" customFormat="1" ht="11.25" customHeight="1">
      <c r="A19" s="469"/>
      <c r="B19" s="469"/>
      <c r="C19" s="469"/>
      <c r="D19" s="469"/>
      <c r="E19" s="615"/>
      <c r="F19" s="615"/>
      <c r="G19" s="615"/>
      <c r="H19" s="615"/>
      <c r="I19" s="615"/>
      <c r="J19" s="615"/>
      <c r="K19" s="615"/>
      <c r="L19" s="472"/>
      <c r="M19" s="472"/>
      <c r="N19" s="530"/>
      <c r="O19" s="615"/>
      <c r="P19" s="615"/>
    </row>
    <row r="20" spans="1:16" s="19" customFormat="1" ht="42.75" customHeight="1">
      <c r="A20" s="469"/>
      <c r="B20" s="469"/>
      <c r="C20" s="469"/>
      <c r="D20" s="469"/>
      <c r="E20" s="615"/>
      <c r="F20" s="615"/>
      <c r="G20" s="615"/>
      <c r="H20" s="615"/>
      <c r="I20" s="615"/>
      <c r="J20" s="615"/>
      <c r="K20" s="615"/>
      <c r="L20" s="73" t="s">
        <v>131</v>
      </c>
      <c r="M20" s="378">
        <v>5</v>
      </c>
      <c r="N20" s="530"/>
      <c r="O20" s="615"/>
      <c r="P20" s="615"/>
    </row>
    <row r="21" spans="1:16" s="19" customFormat="1" ht="22.5" customHeight="1">
      <c r="A21" s="469">
        <v>6</v>
      </c>
      <c r="B21" s="469">
        <v>13</v>
      </c>
      <c r="C21" s="469">
        <v>3</v>
      </c>
      <c r="D21" s="469" t="s">
        <v>99</v>
      </c>
      <c r="E21" s="615" t="s">
        <v>1706</v>
      </c>
      <c r="F21" s="615" t="s">
        <v>1305</v>
      </c>
      <c r="G21" s="615" t="s">
        <v>1723</v>
      </c>
      <c r="H21" s="615" t="s">
        <v>1724</v>
      </c>
      <c r="I21" s="615" t="s">
        <v>1725</v>
      </c>
      <c r="J21" s="615" t="s">
        <v>1722</v>
      </c>
      <c r="K21" s="615" t="s">
        <v>204</v>
      </c>
      <c r="L21" s="472" t="s">
        <v>982</v>
      </c>
      <c r="M21" s="547">
        <v>1</v>
      </c>
      <c r="N21" s="530">
        <v>22444</v>
      </c>
      <c r="O21" s="615" t="s">
        <v>1712</v>
      </c>
      <c r="P21" s="615" t="s">
        <v>29</v>
      </c>
    </row>
    <row r="22" spans="1:16" s="19" customFormat="1" ht="8.25" customHeight="1">
      <c r="A22" s="469"/>
      <c r="B22" s="469"/>
      <c r="C22" s="469"/>
      <c r="D22" s="469"/>
      <c r="E22" s="615"/>
      <c r="F22" s="615"/>
      <c r="G22" s="615"/>
      <c r="H22" s="615"/>
      <c r="I22" s="615"/>
      <c r="J22" s="615"/>
      <c r="K22" s="615"/>
      <c r="L22" s="472"/>
      <c r="M22" s="472"/>
      <c r="N22" s="530"/>
      <c r="O22" s="615"/>
      <c r="P22" s="615"/>
    </row>
    <row r="23" spans="1:16" s="19" customFormat="1" ht="40.5" customHeight="1">
      <c r="A23" s="469"/>
      <c r="B23" s="469"/>
      <c r="C23" s="469"/>
      <c r="D23" s="469"/>
      <c r="E23" s="615"/>
      <c r="F23" s="615"/>
      <c r="G23" s="615"/>
      <c r="H23" s="615"/>
      <c r="I23" s="615"/>
      <c r="J23" s="615"/>
      <c r="K23" s="615"/>
      <c r="L23" s="73" t="s">
        <v>131</v>
      </c>
      <c r="M23" s="378">
        <v>15</v>
      </c>
      <c r="N23" s="530"/>
      <c r="O23" s="615"/>
      <c r="P23" s="615"/>
    </row>
    <row r="24" spans="1:16" s="19" customFormat="1" ht="39.75" customHeight="1">
      <c r="A24" s="469"/>
      <c r="B24" s="469"/>
      <c r="C24" s="469"/>
      <c r="D24" s="469"/>
      <c r="E24" s="615"/>
      <c r="F24" s="615"/>
      <c r="G24" s="615"/>
      <c r="H24" s="615"/>
      <c r="I24" s="615"/>
      <c r="J24" s="615"/>
      <c r="K24" s="615"/>
      <c r="L24" s="73" t="s">
        <v>1726</v>
      </c>
      <c r="M24" s="378">
        <v>1</v>
      </c>
      <c r="N24" s="530"/>
      <c r="O24" s="615"/>
      <c r="P24" s="615"/>
    </row>
    <row r="25" spans="1:16" s="19" customFormat="1" ht="38.25">
      <c r="A25" s="469"/>
      <c r="B25" s="469"/>
      <c r="C25" s="469"/>
      <c r="D25" s="469"/>
      <c r="E25" s="615"/>
      <c r="F25" s="615"/>
      <c r="G25" s="615"/>
      <c r="H25" s="615"/>
      <c r="I25" s="615"/>
      <c r="J25" s="615"/>
      <c r="K25" s="615"/>
      <c r="L25" s="446" t="s">
        <v>1727</v>
      </c>
      <c r="M25" s="378">
        <v>15</v>
      </c>
      <c r="N25" s="530"/>
      <c r="O25" s="615"/>
      <c r="P25" s="615"/>
    </row>
    <row r="26" spans="1:16" s="19" customFormat="1" ht="12.75" customHeight="1">
      <c r="A26" s="469">
        <v>7</v>
      </c>
      <c r="B26" s="469">
        <v>10</v>
      </c>
      <c r="C26" s="469">
        <v>5</v>
      </c>
      <c r="D26" s="469" t="s">
        <v>58</v>
      </c>
      <c r="E26" s="615" t="s">
        <v>1706</v>
      </c>
      <c r="F26" s="615" t="s">
        <v>40</v>
      </c>
      <c r="G26" s="615" t="s">
        <v>1708</v>
      </c>
      <c r="H26" s="615" t="s">
        <v>1728</v>
      </c>
      <c r="I26" s="615" t="s">
        <v>1710</v>
      </c>
      <c r="J26" s="615" t="s">
        <v>1722</v>
      </c>
      <c r="K26" s="615" t="s">
        <v>204</v>
      </c>
      <c r="L26" s="472" t="s">
        <v>982</v>
      </c>
      <c r="M26" s="547">
        <v>1</v>
      </c>
      <c r="N26" s="530">
        <v>100707.3</v>
      </c>
      <c r="O26" s="615" t="s">
        <v>1712</v>
      </c>
      <c r="P26" s="615" t="s">
        <v>29</v>
      </c>
    </row>
    <row r="27" spans="1:16" s="19" customFormat="1" ht="12.75">
      <c r="A27" s="469"/>
      <c r="B27" s="469"/>
      <c r="C27" s="469"/>
      <c r="D27" s="469"/>
      <c r="E27" s="615"/>
      <c r="F27" s="615"/>
      <c r="G27" s="615"/>
      <c r="H27" s="615"/>
      <c r="I27" s="615"/>
      <c r="J27" s="615"/>
      <c r="K27" s="615"/>
      <c r="L27" s="472"/>
      <c r="M27" s="472"/>
      <c r="N27" s="530"/>
      <c r="O27" s="615"/>
      <c r="P27" s="615"/>
    </row>
    <row r="28" spans="1:16" s="19" customFormat="1" ht="45.75" customHeight="1">
      <c r="A28" s="469"/>
      <c r="B28" s="469"/>
      <c r="C28" s="469"/>
      <c r="D28" s="469"/>
      <c r="E28" s="615"/>
      <c r="F28" s="615"/>
      <c r="G28" s="615"/>
      <c r="H28" s="615"/>
      <c r="I28" s="615"/>
      <c r="J28" s="615"/>
      <c r="K28" s="615"/>
      <c r="L28" s="73" t="s">
        <v>131</v>
      </c>
      <c r="M28" s="378">
        <v>10</v>
      </c>
      <c r="N28" s="530"/>
      <c r="O28" s="615"/>
      <c r="P28" s="615"/>
    </row>
    <row r="29" spans="1:16" s="19" customFormat="1" ht="18.75" customHeight="1">
      <c r="A29" s="469">
        <v>8</v>
      </c>
      <c r="B29" s="469">
        <v>10</v>
      </c>
      <c r="C29" s="469">
        <v>5</v>
      </c>
      <c r="D29" s="469" t="s">
        <v>58</v>
      </c>
      <c r="E29" s="615" t="s">
        <v>1706</v>
      </c>
      <c r="F29" s="615" t="s">
        <v>1729</v>
      </c>
      <c r="G29" s="615" t="s">
        <v>1708</v>
      </c>
      <c r="H29" s="615" t="s">
        <v>1728</v>
      </c>
      <c r="I29" s="615" t="s">
        <v>1710</v>
      </c>
      <c r="J29" s="615" t="s">
        <v>1730</v>
      </c>
      <c r="K29" s="615" t="s">
        <v>204</v>
      </c>
      <c r="L29" s="472" t="s">
        <v>982</v>
      </c>
      <c r="M29" s="547">
        <v>1</v>
      </c>
      <c r="N29" s="530">
        <v>20783</v>
      </c>
      <c r="O29" s="615" t="s">
        <v>1712</v>
      </c>
      <c r="P29" s="615" t="s">
        <v>29</v>
      </c>
    </row>
    <row r="30" spans="1:16" s="19" customFormat="1" ht="12.75">
      <c r="A30" s="469"/>
      <c r="B30" s="469"/>
      <c r="C30" s="469"/>
      <c r="D30" s="469"/>
      <c r="E30" s="615"/>
      <c r="F30" s="615"/>
      <c r="G30" s="615"/>
      <c r="H30" s="615"/>
      <c r="I30" s="615"/>
      <c r="J30" s="615"/>
      <c r="K30" s="615"/>
      <c r="L30" s="472"/>
      <c r="M30" s="472"/>
      <c r="N30" s="530"/>
      <c r="O30" s="615"/>
      <c r="P30" s="615"/>
    </row>
    <row r="31" spans="1:16" s="19" customFormat="1" ht="38.25">
      <c r="A31" s="469"/>
      <c r="B31" s="469"/>
      <c r="C31" s="469"/>
      <c r="D31" s="469"/>
      <c r="E31" s="615"/>
      <c r="F31" s="615"/>
      <c r="G31" s="615"/>
      <c r="H31" s="615"/>
      <c r="I31" s="615"/>
      <c r="J31" s="615"/>
      <c r="K31" s="615"/>
      <c r="L31" s="73" t="s">
        <v>131</v>
      </c>
      <c r="M31" s="378">
        <v>5</v>
      </c>
      <c r="N31" s="530"/>
      <c r="O31" s="615"/>
      <c r="P31" s="615"/>
    </row>
    <row r="32" spans="1:16" s="19" customFormat="1" ht="38.25">
      <c r="A32" s="469"/>
      <c r="B32" s="469"/>
      <c r="C32" s="469"/>
      <c r="D32" s="469"/>
      <c r="E32" s="615"/>
      <c r="F32" s="615"/>
      <c r="G32" s="615"/>
      <c r="H32" s="615"/>
      <c r="I32" s="615"/>
      <c r="J32" s="615"/>
      <c r="K32" s="615"/>
      <c r="L32" s="73" t="s">
        <v>1726</v>
      </c>
      <c r="M32" s="378">
        <v>1</v>
      </c>
      <c r="N32" s="530"/>
      <c r="O32" s="615"/>
      <c r="P32" s="615"/>
    </row>
    <row r="33" spans="1:16" s="19" customFormat="1" ht="38.25">
      <c r="A33" s="469"/>
      <c r="B33" s="469"/>
      <c r="C33" s="469"/>
      <c r="D33" s="469"/>
      <c r="E33" s="615"/>
      <c r="F33" s="615"/>
      <c r="G33" s="615"/>
      <c r="H33" s="615"/>
      <c r="I33" s="615"/>
      <c r="J33" s="615"/>
      <c r="K33" s="615"/>
      <c r="L33" s="446" t="s">
        <v>1727</v>
      </c>
      <c r="M33" s="378">
        <v>5</v>
      </c>
      <c r="N33" s="530"/>
      <c r="O33" s="615"/>
      <c r="P33" s="615"/>
    </row>
    <row r="34" spans="1:16" s="19" customFormat="1" ht="25.5" customHeight="1">
      <c r="A34" s="469">
        <v>9</v>
      </c>
      <c r="B34" s="469">
        <v>13</v>
      </c>
      <c r="C34" s="469">
        <v>5</v>
      </c>
      <c r="D34" s="469" t="s">
        <v>58</v>
      </c>
      <c r="E34" s="615" t="s">
        <v>1706</v>
      </c>
      <c r="F34" s="615" t="s">
        <v>1731</v>
      </c>
      <c r="G34" s="615" t="s">
        <v>1732</v>
      </c>
      <c r="H34" s="615" t="s">
        <v>1733</v>
      </c>
      <c r="I34" s="615" t="s">
        <v>1734</v>
      </c>
      <c r="J34" s="615" t="s">
        <v>1730</v>
      </c>
      <c r="K34" s="615" t="s">
        <v>204</v>
      </c>
      <c r="L34" s="472" t="s">
        <v>982</v>
      </c>
      <c r="M34" s="547">
        <v>1</v>
      </c>
      <c r="N34" s="530">
        <v>10000</v>
      </c>
      <c r="O34" s="615" t="s">
        <v>1712</v>
      </c>
      <c r="P34" s="615" t="s">
        <v>29</v>
      </c>
    </row>
    <row r="35" spans="1:16" s="19" customFormat="1" ht="12.75">
      <c r="A35" s="469"/>
      <c r="B35" s="469"/>
      <c r="C35" s="469"/>
      <c r="D35" s="469"/>
      <c r="E35" s="615"/>
      <c r="F35" s="615"/>
      <c r="G35" s="615"/>
      <c r="H35" s="615"/>
      <c r="I35" s="615"/>
      <c r="J35" s="615"/>
      <c r="K35" s="615"/>
      <c r="L35" s="472"/>
      <c r="M35" s="472"/>
      <c r="N35" s="530"/>
      <c r="O35" s="615"/>
      <c r="P35" s="615"/>
    </row>
    <row r="36" spans="1:16" s="19" customFormat="1" ht="38.25">
      <c r="A36" s="469"/>
      <c r="B36" s="469"/>
      <c r="C36" s="469"/>
      <c r="D36" s="469"/>
      <c r="E36" s="615"/>
      <c r="F36" s="615"/>
      <c r="G36" s="615"/>
      <c r="H36" s="615"/>
      <c r="I36" s="615"/>
      <c r="J36" s="615"/>
      <c r="K36" s="615"/>
      <c r="L36" s="73" t="s">
        <v>131</v>
      </c>
      <c r="M36" s="378">
        <v>10</v>
      </c>
      <c r="N36" s="530"/>
      <c r="O36" s="615"/>
      <c r="P36" s="615"/>
    </row>
    <row r="37" spans="1:16" s="19" customFormat="1" ht="12.75" customHeight="1">
      <c r="A37" s="469">
        <v>10</v>
      </c>
      <c r="B37" s="469">
        <v>13</v>
      </c>
      <c r="C37" s="469">
        <v>5</v>
      </c>
      <c r="D37" s="469" t="s">
        <v>58</v>
      </c>
      <c r="E37" s="615" t="s">
        <v>1706</v>
      </c>
      <c r="F37" s="615" t="s">
        <v>1735</v>
      </c>
      <c r="G37" s="615" t="s">
        <v>1736</v>
      </c>
      <c r="H37" s="615" t="s">
        <v>1737</v>
      </c>
      <c r="I37" s="615" t="s">
        <v>1738</v>
      </c>
      <c r="J37" s="615" t="s">
        <v>1739</v>
      </c>
      <c r="K37" s="615" t="s">
        <v>204</v>
      </c>
      <c r="L37" s="472" t="s">
        <v>982</v>
      </c>
      <c r="M37" s="547">
        <v>4</v>
      </c>
      <c r="N37" s="530">
        <v>25000</v>
      </c>
      <c r="O37" s="615" t="s">
        <v>1712</v>
      </c>
      <c r="P37" s="615" t="s">
        <v>29</v>
      </c>
    </row>
    <row r="38" spans="1:16" s="19" customFormat="1" ht="30" customHeight="1">
      <c r="A38" s="469"/>
      <c r="B38" s="469"/>
      <c r="C38" s="469"/>
      <c r="D38" s="469"/>
      <c r="E38" s="615"/>
      <c r="F38" s="615"/>
      <c r="G38" s="615"/>
      <c r="H38" s="615"/>
      <c r="I38" s="615"/>
      <c r="J38" s="615"/>
      <c r="K38" s="615"/>
      <c r="L38" s="472"/>
      <c r="M38" s="472"/>
      <c r="N38" s="530"/>
      <c r="O38" s="615"/>
      <c r="P38" s="615"/>
    </row>
    <row r="39" spans="1:16" s="19" customFormat="1" ht="54.75" customHeight="1">
      <c r="A39" s="469"/>
      <c r="B39" s="469"/>
      <c r="C39" s="469"/>
      <c r="D39" s="469"/>
      <c r="E39" s="615"/>
      <c r="F39" s="615"/>
      <c r="G39" s="615"/>
      <c r="H39" s="615"/>
      <c r="I39" s="615"/>
      <c r="J39" s="615"/>
      <c r="K39" s="615"/>
      <c r="L39" s="73" t="s">
        <v>131</v>
      </c>
      <c r="M39" s="378">
        <v>200</v>
      </c>
      <c r="N39" s="530"/>
      <c r="O39" s="615"/>
      <c r="P39" s="615"/>
    </row>
    <row r="40" spans="1:16" s="19" customFormat="1" ht="24" customHeight="1">
      <c r="A40" s="469">
        <v>11</v>
      </c>
      <c r="B40" s="469">
        <v>13</v>
      </c>
      <c r="C40" s="469">
        <v>5</v>
      </c>
      <c r="D40" s="469" t="s">
        <v>58</v>
      </c>
      <c r="E40" s="615" t="s">
        <v>1706</v>
      </c>
      <c r="F40" s="615" t="s">
        <v>1740</v>
      </c>
      <c r="G40" s="615" t="s">
        <v>1741</v>
      </c>
      <c r="H40" s="615" t="s">
        <v>1742</v>
      </c>
      <c r="I40" s="615" t="s">
        <v>1743</v>
      </c>
      <c r="J40" s="615" t="s">
        <v>1744</v>
      </c>
      <c r="K40" s="615" t="s">
        <v>204</v>
      </c>
      <c r="L40" s="472" t="s">
        <v>982</v>
      </c>
      <c r="M40" s="547">
        <v>1</v>
      </c>
      <c r="N40" s="530">
        <v>10000</v>
      </c>
      <c r="O40" s="615" t="s">
        <v>1712</v>
      </c>
      <c r="P40" s="615" t="s">
        <v>29</v>
      </c>
    </row>
    <row r="41" spans="1:16" s="19" customFormat="1" ht="12.75">
      <c r="A41" s="469"/>
      <c r="B41" s="469"/>
      <c r="C41" s="469"/>
      <c r="D41" s="469"/>
      <c r="E41" s="615"/>
      <c r="F41" s="615"/>
      <c r="G41" s="615"/>
      <c r="H41" s="615"/>
      <c r="I41" s="615"/>
      <c r="J41" s="615"/>
      <c r="K41" s="615"/>
      <c r="L41" s="472"/>
      <c r="M41" s="472"/>
      <c r="N41" s="530"/>
      <c r="O41" s="615"/>
      <c r="P41" s="615"/>
    </row>
    <row r="42" spans="1:16" s="19" customFormat="1" ht="98.25" customHeight="1">
      <c r="A42" s="469"/>
      <c r="B42" s="469"/>
      <c r="C42" s="469"/>
      <c r="D42" s="469"/>
      <c r="E42" s="615"/>
      <c r="F42" s="615"/>
      <c r="G42" s="615"/>
      <c r="H42" s="615"/>
      <c r="I42" s="615"/>
      <c r="J42" s="615"/>
      <c r="K42" s="615"/>
      <c r="L42" s="73" t="s">
        <v>131</v>
      </c>
      <c r="M42" s="378">
        <v>15</v>
      </c>
      <c r="N42" s="530"/>
      <c r="O42" s="615"/>
      <c r="P42" s="615"/>
    </row>
    <row r="43" spans="1:16" s="19" customFormat="1" ht="28.5" customHeight="1">
      <c r="A43" s="472">
        <v>12</v>
      </c>
      <c r="B43" s="469">
        <f>B126</f>
        <v>11</v>
      </c>
      <c r="C43" s="469">
        <f>C126</f>
        <v>5</v>
      </c>
      <c r="D43" s="469" t="str">
        <f>D126</f>
        <v>IV</v>
      </c>
      <c r="E43" s="615" t="s">
        <v>1706</v>
      </c>
      <c r="F43" s="615" t="s">
        <v>4041</v>
      </c>
      <c r="G43" s="615" t="str">
        <f t="shared" ref="G43:M43" si="0">G126</f>
        <v>aktywizacja mieszkańców wsi i odtwarzanie, ochrona i wzbogacanie ekosystemów związanych z rolnictwem i leśnictwem</v>
      </c>
      <c r="H43" s="615" t="str">
        <f t="shared" si="0"/>
        <v>wykład, konkurs plastyczny, warsztaty obserwacyjne żurawi</v>
      </c>
      <c r="I43" s="615" t="str">
        <f t="shared" si="0"/>
        <v xml:space="preserve"> mieszkańcy obszarów wiejskich</v>
      </c>
      <c r="J43" s="615" t="str">
        <f t="shared" si="0"/>
        <v>30/09/2016 - 01/10/2016</v>
      </c>
      <c r="K43" s="615" t="str">
        <f t="shared" si="0"/>
        <v>-</v>
      </c>
      <c r="L43" s="73" t="str">
        <f t="shared" si="0"/>
        <v>Liczba konferencji, spotkań, seminariów</v>
      </c>
      <c r="M43" s="378">
        <f t="shared" si="0"/>
        <v>1</v>
      </c>
      <c r="N43" s="530">
        <v>15000</v>
      </c>
      <c r="O43" s="615" t="s">
        <v>1712</v>
      </c>
      <c r="P43" s="615" t="s">
        <v>29</v>
      </c>
    </row>
    <row r="44" spans="1:16" s="19" customFormat="1" ht="48.75" customHeight="1">
      <c r="A44" s="469"/>
      <c r="B44" s="469"/>
      <c r="C44" s="469"/>
      <c r="D44" s="469"/>
      <c r="E44" s="615"/>
      <c r="F44" s="615"/>
      <c r="G44" s="615"/>
      <c r="H44" s="615"/>
      <c r="I44" s="615"/>
      <c r="J44" s="615"/>
      <c r="K44" s="615"/>
      <c r="L44" s="73" t="s">
        <v>131</v>
      </c>
      <c r="M44" s="378">
        <v>150</v>
      </c>
      <c r="N44" s="546"/>
      <c r="O44" s="546"/>
      <c r="P44" s="546"/>
    </row>
    <row r="45" spans="1:16" s="19" customFormat="1" ht="48.75" customHeight="1">
      <c r="A45" s="469"/>
      <c r="B45" s="469"/>
      <c r="C45" s="469"/>
      <c r="D45" s="469"/>
      <c r="E45" s="615"/>
      <c r="F45" s="615"/>
      <c r="G45" s="615"/>
      <c r="H45" s="615"/>
      <c r="I45" s="615"/>
      <c r="J45" s="615"/>
      <c r="K45" s="615"/>
      <c r="L45" s="73" t="s">
        <v>1726</v>
      </c>
      <c r="M45" s="378">
        <v>1</v>
      </c>
      <c r="N45" s="546"/>
      <c r="O45" s="546"/>
      <c r="P45" s="546"/>
    </row>
    <row r="46" spans="1:16" s="19" customFormat="1" ht="51" customHeight="1">
      <c r="A46" s="469"/>
      <c r="B46" s="469"/>
      <c r="C46" s="469"/>
      <c r="D46" s="469"/>
      <c r="E46" s="615"/>
      <c r="F46" s="615"/>
      <c r="G46" s="615"/>
      <c r="H46" s="615"/>
      <c r="I46" s="615"/>
      <c r="J46" s="615"/>
      <c r="K46" s="615"/>
      <c r="L46" s="446" t="s">
        <v>1727</v>
      </c>
      <c r="M46" s="378">
        <v>60</v>
      </c>
      <c r="N46" s="546"/>
      <c r="O46" s="546"/>
      <c r="P46" s="546"/>
    </row>
    <row r="47" spans="1:16" s="19" customFormat="1" ht="47.25" customHeight="1">
      <c r="A47" s="469"/>
      <c r="B47" s="469"/>
      <c r="C47" s="469"/>
      <c r="D47" s="469"/>
      <c r="E47" s="615"/>
      <c r="F47" s="615"/>
      <c r="G47" s="615"/>
      <c r="H47" s="615"/>
      <c r="I47" s="615"/>
      <c r="J47" s="615"/>
      <c r="K47" s="615"/>
      <c r="L47" s="73" t="str">
        <f t="shared" ref="L47" si="1">L129</f>
        <v xml:space="preserve">Liczba wydanych broszur, artykułów, publikacji itp. </v>
      </c>
      <c r="M47" s="378">
        <v>2500</v>
      </c>
      <c r="N47" s="546"/>
      <c r="O47" s="546"/>
      <c r="P47" s="546"/>
    </row>
    <row r="48" spans="1:16" s="19" customFormat="1" ht="36.75" customHeight="1">
      <c r="A48" s="469">
        <v>13</v>
      </c>
      <c r="B48" s="469">
        <v>13</v>
      </c>
      <c r="C48" s="469">
        <v>5</v>
      </c>
      <c r="D48" s="469" t="s">
        <v>58</v>
      </c>
      <c r="E48" s="615" t="s">
        <v>1745</v>
      </c>
      <c r="F48" s="615" t="s">
        <v>1746</v>
      </c>
      <c r="G48" s="615" t="s">
        <v>1747</v>
      </c>
      <c r="H48" s="615" t="s">
        <v>1748</v>
      </c>
      <c r="I48" s="615" t="s">
        <v>1749</v>
      </c>
      <c r="J48" s="615" t="s">
        <v>1751</v>
      </c>
      <c r="K48" s="615" t="s">
        <v>204</v>
      </c>
      <c r="L48" s="472" t="s">
        <v>982</v>
      </c>
      <c r="M48" s="547">
        <v>1</v>
      </c>
      <c r="N48" s="530">
        <v>20000</v>
      </c>
      <c r="O48" s="615" t="s">
        <v>1750</v>
      </c>
      <c r="P48" s="547">
        <v>36</v>
      </c>
    </row>
    <row r="49" spans="1:17" s="19" customFormat="1" ht="5.25" customHeight="1">
      <c r="A49" s="469"/>
      <c r="B49" s="469"/>
      <c r="C49" s="469"/>
      <c r="D49" s="469"/>
      <c r="E49" s="615"/>
      <c r="F49" s="615"/>
      <c r="G49" s="615"/>
      <c r="H49" s="615"/>
      <c r="I49" s="615"/>
      <c r="J49" s="615"/>
      <c r="K49" s="615"/>
      <c r="L49" s="472"/>
      <c r="M49" s="472"/>
      <c r="N49" s="530"/>
      <c r="O49" s="615"/>
      <c r="P49" s="547"/>
    </row>
    <row r="50" spans="1:17" s="19" customFormat="1" ht="42" customHeight="1">
      <c r="A50" s="469"/>
      <c r="B50" s="469"/>
      <c r="C50" s="469"/>
      <c r="D50" s="469"/>
      <c r="E50" s="615"/>
      <c r="F50" s="615"/>
      <c r="G50" s="615"/>
      <c r="H50" s="615"/>
      <c r="I50" s="615"/>
      <c r="J50" s="615"/>
      <c r="K50" s="615"/>
      <c r="L50" s="73" t="s">
        <v>131</v>
      </c>
      <c r="M50" s="378">
        <v>500</v>
      </c>
      <c r="N50" s="530"/>
      <c r="O50" s="615"/>
      <c r="P50" s="547"/>
    </row>
    <row r="51" spans="1:17" s="19" customFormat="1" ht="42.75" customHeight="1">
      <c r="A51" s="469"/>
      <c r="B51" s="469"/>
      <c r="C51" s="469"/>
      <c r="D51" s="469"/>
      <c r="E51" s="615"/>
      <c r="F51" s="615"/>
      <c r="G51" s="615"/>
      <c r="H51" s="615"/>
      <c r="I51" s="615"/>
      <c r="J51" s="615"/>
      <c r="K51" s="615"/>
      <c r="L51" s="73" t="s">
        <v>984</v>
      </c>
      <c r="M51" s="378">
        <v>500</v>
      </c>
      <c r="N51" s="530"/>
      <c r="O51" s="615"/>
      <c r="P51" s="547"/>
    </row>
    <row r="52" spans="1:17" s="19" customFormat="1" ht="24" customHeight="1">
      <c r="A52" s="469">
        <v>14</v>
      </c>
      <c r="B52" s="469">
        <v>10</v>
      </c>
      <c r="C52" s="469">
        <v>1</v>
      </c>
      <c r="D52" s="469" t="s">
        <v>50</v>
      </c>
      <c r="E52" s="615" t="s">
        <v>1752</v>
      </c>
      <c r="F52" s="615" t="s">
        <v>1753</v>
      </c>
      <c r="G52" s="615" t="s">
        <v>1754</v>
      </c>
      <c r="H52" s="615" t="s">
        <v>547</v>
      </c>
      <c r="I52" s="615" t="s">
        <v>1755</v>
      </c>
      <c r="J52" s="615" t="s">
        <v>1756</v>
      </c>
      <c r="K52" s="615" t="s">
        <v>204</v>
      </c>
      <c r="L52" s="472" t="s">
        <v>982</v>
      </c>
      <c r="M52" s="472">
        <v>1</v>
      </c>
      <c r="N52" s="530">
        <v>84500</v>
      </c>
      <c r="O52" s="615" t="s">
        <v>1757</v>
      </c>
      <c r="P52" s="547">
        <v>35.5</v>
      </c>
      <c r="Q52" s="15"/>
    </row>
    <row r="53" spans="1:17" s="19" customFormat="1" ht="10.5" customHeight="1">
      <c r="A53" s="469"/>
      <c r="B53" s="469"/>
      <c r="C53" s="469"/>
      <c r="D53" s="469"/>
      <c r="E53" s="615"/>
      <c r="F53" s="615"/>
      <c r="G53" s="615"/>
      <c r="H53" s="615"/>
      <c r="I53" s="615"/>
      <c r="J53" s="615"/>
      <c r="K53" s="615"/>
      <c r="L53" s="472"/>
      <c r="M53" s="472"/>
      <c r="N53" s="530"/>
      <c r="O53" s="615"/>
      <c r="P53" s="547"/>
      <c r="Q53" s="15"/>
    </row>
    <row r="54" spans="1:17" s="19" customFormat="1" ht="38.25" customHeight="1">
      <c r="A54" s="469"/>
      <c r="B54" s="469"/>
      <c r="C54" s="469"/>
      <c r="D54" s="469"/>
      <c r="E54" s="615"/>
      <c r="F54" s="615"/>
      <c r="G54" s="615"/>
      <c r="H54" s="615"/>
      <c r="I54" s="615"/>
      <c r="J54" s="615"/>
      <c r="K54" s="615"/>
      <c r="L54" s="73" t="s">
        <v>131</v>
      </c>
      <c r="M54" s="73">
        <v>300</v>
      </c>
      <c r="N54" s="530"/>
      <c r="O54" s="615"/>
      <c r="P54" s="547"/>
      <c r="Q54" s="15"/>
    </row>
    <row r="55" spans="1:17" s="19" customFormat="1" ht="36.75" customHeight="1">
      <c r="A55" s="469"/>
      <c r="B55" s="469"/>
      <c r="C55" s="469"/>
      <c r="D55" s="469"/>
      <c r="E55" s="615"/>
      <c r="F55" s="615"/>
      <c r="G55" s="615"/>
      <c r="H55" s="615"/>
      <c r="I55" s="615"/>
      <c r="J55" s="615"/>
      <c r="K55" s="615"/>
      <c r="L55" s="73" t="s">
        <v>997</v>
      </c>
      <c r="M55" s="73">
        <v>1</v>
      </c>
      <c r="N55" s="530"/>
      <c r="O55" s="615"/>
      <c r="P55" s="547"/>
      <c r="Q55" s="15"/>
    </row>
    <row r="56" spans="1:17" s="15" customFormat="1" ht="21" customHeight="1">
      <c r="A56" s="469">
        <v>15</v>
      </c>
      <c r="B56" s="469">
        <v>10</v>
      </c>
      <c r="C56" s="469">
        <v>5</v>
      </c>
      <c r="D56" s="469" t="s">
        <v>50</v>
      </c>
      <c r="E56" s="615" t="s">
        <v>1758</v>
      </c>
      <c r="F56" s="615" t="s">
        <v>1759</v>
      </c>
      <c r="G56" s="615" t="s">
        <v>1760</v>
      </c>
      <c r="H56" s="615" t="s">
        <v>1761</v>
      </c>
      <c r="I56" s="615" t="s">
        <v>1762</v>
      </c>
      <c r="J56" s="615" t="s">
        <v>1763</v>
      </c>
      <c r="K56" s="615" t="s">
        <v>204</v>
      </c>
      <c r="L56" s="472" t="s">
        <v>982</v>
      </c>
      <c r="M56" s="472">
        <v>1</v>
      </c>
      <c r="N56" s="530">
        <v>29345.64</v>
      </c>
      <c r="O56" s="615" t="s">
        <v>1764</v>
      </c>
      <c r="P56" s="547">
        <v>34</v>
      </c>
    </row>
    <row r="57" spans="1:17" s="15" customFormat="1" ht="12.75" customHeight="1">
      <c r="A57" s="469"/>
      <c r="B57" s="469"/>
      <c r="C57" s="469"/>
      <c r="D57" s="469"/>
      <c r="E57" s="615"/>
      <c r="F57" s="615"/>
      <c r="G57" s="615"/>
      <c r="H57" s="615"/>
      <c r="I57" s="615"/>
      <c r="J57" s="615"/>
      <c r="K57" s="615"/>
      <c r="L57" s="472"/>
      <c r="M57" s="472"/>
      <c r="N57" s="530"/>
      <c r="O57" s="615"/>
      <c r="P57" s="547"/>
    </row>
    <row r="58" spans="1:17" s="15" customFormat="1" ht="39.75" customHeight="1">
      <c r="A58" s="469"/>
      <c r="B58" s="469"/>
      <c r="C58" s="469"/>
      <c r="D58" s="469"/>
      <c r="E58" s="615"/>
      <c r="F58" s="615"/>
      <c r="G58" s="615"/>
      <c r="H58" s="615"/>
      <c r="I58" s="615"/>
      <c r="J58" s="615"/>
      <c r="K58" s="615"/>
      <c r="L58" s="73" t="s">
        <v>131</v>
      </c>
      <c r="M58" s="73">
        <v>220</v>
      </c>
      <c r="N58" s="530"/>
      <c r="O58" s="615"/>
      <c r="P58" s="547"/>
    </row>
    <row r="59" spans="1:17" s="15" customFormat="1" ht="38.25" customHeight="1">
      <c r="A59" s="469"/>
      <c r="B59" s="469"/>
      <c r="C59" s="469"/>
      <c r="D59" s="469"/>
      <c r="E59" s="615"/>
      <c r="F59" s="615"/>
      <c r="G59" s="615"/>
      <c r="H59" s="615"/>
      <c r="I59" s="615"/>
      <c r="J59" s="615"/>
      <c r="K59" s="615"/>
      <c r="L59" s="73" t="s">
        <v>1726</v>
      </c>
      <c r="M59" s="73">
        <v>1</v>
      </c>
      <c r="N59" s="530"/>
      <c r="O59" s="615"/>
      <c r="P59" s="547"/>
    </row>
    <row r="60" spans="1:17" s="15" customFormat="1" ht="38.25" customHeight="1">
      <c r="A60" s="469"/>
      <c r="B60" s="469"/>
      <c r="C60" s="469"/>
      <c r="D60" s="469"/>
      <c r="E60" s="615"/>
      <c r="F60" s="615"/>
      <c r="G60" s="615"/>
      <c r="H60" s="615"/>
      <c r="I60" s="615"/>
      <c r="J60" s="615"/>
      <c r="K60" s="615"/>
      <c r="L60" s="446" t="s">
        <v>1727</v>
      </c>
      <c r="M60" s="73">
        <v>60</v>
      </c>
      <c r="N60" s="530"/>
      <c r="O60" s="615"/>
      <c r="P60" s="547"/>
    </row>
    <row r="61" spans="1:17" s="15" customFormat="1" ht="21.75" customHeight="1">
      <c r="A61" s="469">
        <v>16</v>
      </c>
      <c r="B61" s="469">
        <v>12</v>
      </c>
      <c r="C61" s="469">
        <v>3</v>
      </c>
      <c r="D61" s="469" t="s">
        <v>265</v>
      </c>
      <c r="E61" s="615" t="s">
        <v>1752</v>
      </c>
      <c r="F61" s="615" t="s">
        <v>1765</v>
      </c>
      <c r="G61" s="615" t="s">
        <v>1766</v>
      </c>
      <c r="H61" s="615" t="s">
        <v>1767</v>
      </c>
      <c r="I61" s="615" t="s">
        <v>1768</v>
      </c>
      <c r="J61" s="479" t="s">
        <v>1730</v>
      </c>
      <c r="K61" s="615" t="s">
        <v>204</v>
      </c>
      <c r="L61" s="472" t="s">
        <v>982</v>
      </c>
      <c r="M61" s="472">
        <v>6</v>
      </c>
      <c r="N61" s="530">
        <v>18189.46</v>
      </c>
      <c r="O61" s="615" t="s">
        <v>1757</v>
      </c>
      <c r="P61" s="547">
        <v>34</v>
      </c>
    </row>
    <row r="62" spans="1:17" s="15" customFormat="1" ht="12" customHeight="1">
      <c r="A62" s="469"/>
      <c r="B62" s="469"/>
      <c r="C62" s="469"/>
      <c r="D62" s="469"/>
      <c r="E62" s="615"/>
      <c r="F62" s="615"/>
      <c r="G62" s="615"/>
      <c r="H62" s="615"/>
      <c r="I62" s="615"/>
      <c r="J62" s="479"/>
      <c r="K62" s="615"/>
      <c r="L62" s="472"/>
      <c r="M62" s="472"/>
      <c r="N62" s="530"/>
      <c r="O62" s="615"/>
      <c r="P62" s="547"/>
    </row>
    <row r="63" spans="1:17" s="15" customFormat="1" ht="38.25" customHeight="1">
      <c r="A63" s="469"/>
      <c r="B63" s="469"/>
      <c r="C63" s="469"/>
      <c r="D63" s="469"/>
      <c r="E63" s="615"/>
      <c r="F63" s="615"/>
      <c r="G63" s="615"/>
      <c r="H63" s="615"/>
      <c r="I63" s="615"/>
      <c r="J63" s="479"/>
      <c r="K63" s="615"/>
      <c r="L63" s="73" t="s">
        <v>131</v>
      </c>
      <c r="M63" s="73">
        <v>350</v>
      </c>
      <c r="N63" s="530"/>
      <c r="O63" s="615"/>
      <c r="P63" s="547"/>
    </row>
    <row r="64" spans="1:17" s="15" customFormat="1" ht="30" customHeight="1">
      <c r="A64" s="469">
        <v>17</v>
      </c>
      <c r="B64" s="469">
        <v>10</v>
      </c>
      <c r="C64" s="469">
        <v>1</v>
      </c>
      <c r="D64" s="469" t="s">
        <v>192</v>
      </c>
      <c r="E64" s="615" t="s">
        <v>1770</v>
      </c>
      <c r="F64" s="615" t="s">
        <v>1771</v>
      </c>
      <c r="G64" s="615" t="s">
        <v>1772</v>
      </c>
      <c r="H64" s="615" t="s">
        <v>1773</v>
      </c>
      <c r="I64" s="615" t="s">
        <v>1774</v>
      </c>
      <c r="J64" s="615" t="s">
        <v>1775</v>
      </c>
      <c r="K64" s="615" t="s">
        <v>204</v>
      </c>
      <c r="L64" s="472" t="s">
        <v>982</v>
      </c>
      <c r="M64" s="472">
        <v>1</v>
      </c>
      <c r="N64" s="530">
        <v>20000</v>
      </c>
      <c r="O64" s="615" t="s">
        <v>1776</v>
      </c>
      <c r="P64" s="547">
        <v>33</v>
      </c>
    </row>
    <row r="65" spans="1:16" s="15" customFormat="1" ht="6" customHeight="1">
      <c r="A65" s="469"/>
      <c r="B65" s="469"/>
      <c r="C65" s="469"/>
      <c r="D65" s="469"/>
      <c r="E65" s="615"/>
      <c r="F65" s="615"/>
      <c r="G65" s="615"/>
      <c r="H65" s="615"/>
      <c r="I65" s="615"/>
      <c r="J65" s="615"/>
      <c r="K65" s="615"/>
      <c r="L65" s="472"/>
      <c r="M65" s="472"/>
      <c r="N65" s="530"/>
      <c r="O65" s="615"/>
      <c r="P65" s="547"/>
    </row>
    <row r="66" spans="1:16" s="15" customFormat="1" ht="39" customHeight="1">
      <c r="A66" s="469"/>
      <c r="B66" s="469"/>
      <c r="C66" s="469"/>
      <c r="D66" s="469"/>
      <c r="E66" s="615"/>
      <c r="F66" s="615"/>
      <c r="G66" s="615"/>
      <c r="H66" s="615"/>
      <c r="I66" s="615"/>
      <c r="J66" s="615"/>
      <c r="K66" s="615"/>
      <c r="L66" s="73" t="s">
        <v>131</v>
      </c>
      <c r="M66" s="73">
        <v>25</v>
      </c>
      <c r="N66" s="530"/>
      <c r="O66" s="615"/>
      <c r="P66" s="547"/>
    </row>
    <row r="67" spans="1:16" s="15" customFormat="1" ht="39.75" customHeight="1">
      <c r="A67" s="469"/>
      <c r="B67" s="469"/>
      <c r="C67" s="469"/>
      <c r="D67" s="469"/>
      <c r="E67" s="615"/>
      <c r="F67" s="615"/>
      <c r="G67" s="615"/>
      <c r="H67" s="615"/>
      <c r="I67" s="615"/>
      <c r="J67" s="615"/>
      <c r="K67" s="615"/>
      <c r="L67" s="73" t="s">
        <v>997</v>
      </c>
      <c r="M67" s="73">
        <v>1</v>
      </c>
      <c r="N67" s="530"/>
      <c r="O67" s="615"/>
      <c r="P67" s="547"/>
    </row>
    <row r="68" spans="1:16" s="15" customFormat="1" ht="23.25" customHeight="1">
      <c r="A68" s="469">
        <v>18</v>
      </c>
      <c r="B68" s="469">
        <v>10</v>
      </c>
      <c r="C68" s="469">
        <v>3</v>
      </c>
      <c r="D68" s="469" t="s">
        <v>99</v>
      </c>
      <c r="E68" s="615" t="s">
        <v>1777</v>
      </c>
      <c r="F68" s="615" t="s">
        <v>1778</v>
      </c>
      <c r="G68" s="615" t="s">
        <v>1779</v>
      </c>
      <c r="H68" s="719" t="s">
        <v>1780</v>
      </c>
      <c r="I68" s="615" t="s">
        <v>1781</v>
      </c>
      <c r="J68" s="615" t="s">
        <v>1782</v>
      </c>
      <c r="K68" s="719" t="s">
        <v>204</v>
      </c>
      <c r="L68" s="472" t="s">
        <v>982</v>
      </c>
      <c r="M68" s="472">
        <v>1</v>
      </c>
      <c r="N68" s="530">
        <v>35000</v>
      </c>
      <c r="O68" s="615" t="s">
        <v>1783</v>
      </c>
      <c r="P68" s="547">
        <v>33</v>
      </c>
    </row>
    <row r="69" spans="1:16" s="15" customFormat="1" ht="12.75">
      <c r="A69" s="469"/>
      <c r="B69" s="469"/>
      <c r="C69" s="469"/>
      <c r="D69" s="469"/>
      <c r="E69" s="615"/>
      <c r="F69" s="615"/>
      <c r="G69" s="615"/>
      <c r="H69" s="615"/>
      <c r="I69" s="615"/>
      <c r="J69" s="615"/>
      <c r="K69" s="615"/>
      <c r="L69" s="472"/>
      <c r="M69" s="472"/>
      <c r="N69" s="530"/>
      <c r="O69" s="615"/>
      <c r="P69" s="547"/>
    </row>
    <row r="70" spans="1:16" s="15" customFormat="1" ht="42" customHeight="1">
      <c r="A70" s="469"/>
      <c r="B70" s="469"/>
      <c r="C70" s="469"/>
      <c r="D70" s="469"/>
      <c r="E70" s="615"/>
      <c r="F70" s="615"/>
      <c r="G70" s="615"/>
      <c r="H70" s="615"/>
      <c r="I70" s="615"/>
      <c r="J70" s="615"/>
      <c r="K70" s="615"/>
      <c r="L70" s="73" t="s">
        <v>131</v>
      </c>
      <c r="M70" s="73">
        <v>200</v>
      </c>
      <c r="N70" s="530"/>
      <c r="O70" s="615"/>
      <c r="P70" s="547"/>
    </row>
    <row r="71" spans="1:16" s="15" customFormat="1" ht="38.25">
      <c r="A71" s="469">
        <v>19</v>
      </c>
      <c r="B71" s="469">
        <v>13</v>
      </c>
      <c r="C71" s="469">
        <v>2</v>
      </c>
      <c r="D71" s="469" t="s">
        <v>50</v>
      </c>
      <c r="E71" s="615" t="s">
        <v>1752</v>
      </c>
      <c r="F71" s="615" t="s">
        <v>1784</v>
      </c>
      <c r="G71" s="615" t="s">
        <v>1785</v>
      </c>
      <c r="H71" s="615" t="s">
        <v>662</v>
      </c>
      <c r="I71" s="615" t="s">
        <v>1786</v>
      </c>
      <c r="J71" s="615" t="s">
        <v>1787</v>
      </c>
      <c r="K71" s="615" t="s">
        <v>204</v>
      </c>
      <c r="L71" s="73" t="s">
        <v>1726</v>
      </c>
      <c r="M71" s="73">
        <v>1</v>
      </c>
      <c r="N71" s="530">
        <v>19080</v>
      </c>
      <c r="O71" s="615" t="s">
        <v>1757</v>
      </c>
      <c r="P71" s="547">
        <v>33</v>
      </c>
    </row>
    <row r="72" spans="1:16" s="15" customFormat="1" ht="38.25">
      <c r="A72" s="469"/>
      <c r="B72" s="469"/>
      <c r="C72" s="469"/>
      <c r="D72" s="469"/>
      <c r="E72" s="615"/>
      <c r="F72" s="615"/>
      <c r="G72" s="615"/>
      <c r="H72" s="615"/>
      <c r="I72" s="615"/>
      <c r="J72" s="615"/>
      <c r="K72" s="615"/>
      <c r="L72" s="446" t="s">
        <v>1727</v>
      </c>
      <c r="M72" s="73">
        <v>5</v>
      </c>
      <c r="N72" s="530"/>
      <c r="O72" s="615"/>
      <c r="P72" s="547"/>
    </row>
    <row r="73" spans="1:16" s="15" customFormat="1" ht="15.75" customHeight="1">
      <c r="A73" s="469">
        <v>20</v>
      </c>
      <c r="B73" s="469">
        <v>13</v>
      </c>
      <c r="C73" s="469">
        <v>5</v>
      </c>
      <c r="D73" s="469" t="s">
        <v>58</v>
      </c>
      <c r="E73" s="615" t="s">
        <v>1788</v>
      </c>
      <c r="F73" s="615" t="s">
        <v>1789</v>
      </c>
      <c r="G73" s="615" t="s">
        <v>1790</v>
      </c>
      <c r="H73" s="615" t="s">
        <v>1761</v>
      </c>
      <c r="I73" s="615" t="s">
        <v>1791</v>
      </c>
      <c r="J73" s="615" t="s">
        <v>1792</v>
      </c>
      <c r="K73" s="615" t="s">
        <v>204</v>
      </c>
      <c r="L73" s="472" t="s">
        <v>982</v>
      </c>
      <c r="M73" s="472">
        <v>1</v>
      </c>
      <c r="N73" s="530">
        <v>5320</v>
      </c>
      <c r="O73" s="615" t="s">
        <v>1793</v>
      </c>
      <c r="P73" s="547">
        <v>33</v>
      </c>
    </row>
    <row r="74" spans="1:16" s="15" customFormat="1" ht="12.75">
      <c r="A74" s="469"/>
      <c r="B74" s="469"/>
      <c r="C74" s="469"/>
      <c r="D74" s="469"/>
      <c r="E74" s="615"/>
      <c r="F74" s="615"/>
      <c r="G74" s="615"/>
      <c r="H74" s="615"/>
      <c r="I74" s="615"/>
      <c r="J74" s="615"/>
      <c r="K74" s="615"/>
      <c r="L74" s="472"/>
      <c r="M74" s="472"/>
      <c r="N74" s="530"/>
      <c r="O74" s="615"/>
      <c r="P74" s="547"/>
    </row>
    <row r="75" spans="1:16" s="15" customFormat="1" ht="38.25">
      <c r="A75" s="469"/>
      <c r="B75" s="469"/>
      <c r="C75" s="469"/>
      <c r="D75" s="469"/>
      <c r="E75" s="615"/>
      <c r="F75" s="615"/>
      <c r="G75" s="615"/>
      <c r="H75" s="615"/>
      <c r="I75" s="615"/>
      <c r="J75" s="615"/>
      <c r="K75" s="615"/>
      <c r="L75" s="73" t="s">
        <v>131</v>
      </c>
      <c r="M75" s="73">
        <v>100</v>
      </c>
      <c r="N75" s="530"/>
      <c r="O75" s="615"/>
      <c r="P75" s="547"/>
    </row>
    <row r="76" spans="1:16" s="15" customFormat="1" ht="21.75" customHeight="1">
      <c r="A76" s="469">
        <v>21</v>
      </c>
      <c r="B76" s="469">
        <v>11</v>
      </c>
      <c r="C76" s="469">
        <v>5</v>
      </c>
      <c r="D76" s="469" t="s">
        <v>58</v>
      </c>
      <c r="E76" s="615" t="s">
        <v>1794</v>
      </c>
      <c r="F76" s="615" t="s">
        <v>1795</v>
      </c>
      <c r="G76" s="615" t="s">
        <v>1796</v>
      </c>
      <c r="H76" s="615" t="s">
        <v>1797</v>
      </c>
      <c r="I76" s="615" t="s">
        <v>1798</v>
      </c>
      <c r="J76" s="615" t="s">
        <v>1799</v>
      </c>
      <c r="K76" s="615" t="s">
        <v>204</v>
      </c>
      <c r="L76" s="472" t="s">
        <v>982</v>
      </c>
      <c r="M76" s="472">
        <v>5</v>
      </c>
      <c r="N76" s="530">
        <v>10000</v>
      </c>
      <c r="O76" s="615" t="s">
        <v>1800</v>
      </c>
      <c r="P76" s="547">
        <v>32.5</v>
      </c>
    </row>
    <row r="77" spans="1:16" s="15" customFormat="1" ht="13.5" customHeight="1">
      <c r="A77" s="469"/>
      <c r="B77" s="469"/>
      <c r="C77" s="469"/>
      <c r="D77" s="469"/>
      <c r="E77" s="615"/>
      <c r="F77" s="615"/>
      <c r="G77" s="615"/>
      <c r="H77" s="615"/>
      <c r="I77" s="615"/>
      <c r="J77" s="615"/>
      <c r="K77" s="615"/>
      <c r="L77" s="472"/>
      <c r="M77" s="472"/>
      <c r="N77" s="530"/>
      <c r="O77" s="615"/>
      <c r="P77" s="547"/>
    </row>
    <row r="78" spans="1:16" s="15" customFormat="1" ht="66" customHeight="1">
      <c r="A78" s="469"/>
      <c r="B78" s="469"/>
      <c r="C78" s="469"/>
      <c r="D78" s="469"/>
      <c r="E78" s="615"/>
      <c r="F78" s="615"/>
      <c r="G78" s="615"/>
      <c r="H78" s="615"/>
      <c r="I78" s="615"/>
      <c r="J78" s="615"/>
      <c r="K78" s="615"/>
      <c r="L78" s="73" t="s">
        <v>131</v>
      </c>
      <c r="M78" s="73">
        <v>100</v>
      </c>
      <c r="N78" s="530"/>
      <c r="O78" s="615"/>
      <c r="P78" s="547"/>
    </row>
    <row r="79" spans="1:16" s="15" customFormat="1" ht="12.75">
      <c r="A79" s="469">
        <v>22</v>
      </c>
      <c r="B79" s="469">
        <v>11</v>
      </c>
      <c r="C79" s="469">
        <v>1</v>
      </c>
      <c r="D79" s="469" t="s">
        <v>58</v>
      </c>
      <c r="E79" s="615" t="s">
        <v>1801</v>
      </c>
      <c r="F79" s="615" t="s">
        <v>1802</v>
      </c>
      <c r="G79" s="615" t="s">
        <v>1803</v>
      </c>
      <c r="H79" s="615" t="s">
        <v>1804</v>
      </c>
      <c r="I79" s="615" t="s">
        <v>1805</v>
      </c>
      <c r="J79" s="615" t="s">
        <v>1806</v>
      </c>
      <c r="K79" s="615" t="s">
        <v>204</v>
      </c>
      <c r="L79" s="472" t="s">
        <v>982</v>
      </c>
      <c r="M79" s="472">
        <v>1</v>
      </c>
      <c r="N79" s="530">
        <v>15800</v>
      </c>
      <c r="O79" s="615" t="s">
        <v>1807</v>
      </c>
      <c r="P79" s="547">
        <v>32.5</v>
      </c>
    </row>
    <row r="80" spans="1:16" s="15" customFormat="1" ht="12.75">
      <c r="A80" s="469"/>
      <c r="B80" s="469"/>
      <c r="C80" s="469"/>
      <c r="D80" s="469"/>
      <c r="E80" s="615"/>
      <c r="F80" s="615"/>
      <c r="G80" s="615"/>
      <c r="H80" s="615"/>
      <c r="I80" s="615"/>
      <c r="J80" s="615"/>
      <c r="K80" s="615"/>
      <c r="L80" s="472"/>
      <c r="M80" s="472"/>
      <c r="N80" s="530"/>
      <c r="O80" s="615"/>
      <c r="P80" s="547"/>
    </row>
    <row r="81" spans="1:16" s="15" customFormat="1" ht="38.25">
      <c r="A81" s="469"/>
      <c r="B81" s="469"/>
      <c r="C81" s="469"/>
      <c r="D81" s="469"/>
      <c r="E81" s="615"/>
      <c r="F81" s="615"/>
      <c r="G81" s="615"/>
      <c r="H81" s="615"/>
      <c r="I81" s="615"/>
      <c r="J81" s="615"/>
      <c r="K81" s="615"/>
      <c r="L81" s="73" t="s">
        <v>131</v>
      </c>
      <c r="M81" s="73">
        <v>50</v>
      </c>
      <c r="N81" s="530"/>
      <c r="O81" s="615"/>
      <c r="P81" s="547"/>
    </row>
    <row r="82" spans="1:16" s="15" customFormat="1" ht="38.25">
      <c r="A82" s="469"/>
      <c r="B82" s="469"/>
      <c r="C82" s="469"/>
      <c r="D82" s="469"/>
      <c r="E82" s="615"/>
      <c r="F82" s="615"/>
      <c r="G82" s="615"/>
      <c r="H82" s="615"/>
      <c r="I82" s="615"/>
      <c r="J82" s="615"/>
      <c r="K82" s="615"/>
      <c r="L82" s="73" t="s">
        <v>1726</v>
      </c>
      <c r="M82" s="73">
        <v>1</v>
      </c>
      <c r="N82" s="530"/>
      <c r="O82" s="615"/>
      <c r="P82" s="547"/>
    </row>
    <row r="83" spans="1:16" s="15" customFormat="1" ht="38.25">
      <c r="A83" s="469"/>
      <c r="B83" s="469"/>
      <c r="C83" s="469"/>
      <c r="D83" s="469"/>
      <c r="E83" s="615"/>
      <c r="F83" s="615"/>
      <c r="G83" s="615"/>
      <c r="H83" s="615"/>
      <c r="I83" s="615"/>
      <c r="J83" s="615"/>
      <c r="K83" s="615"/>
      <c r="L83" s="446" t="s">
        <v>1727</v>
      </c>
      <c r="M83" s="73">
        <v>50</v>
      </c>
      <c r="N83" s="530"/>
      <c r="O83" s="615"/>
      <c r="P83" s="547"/>
    </row>
    <row r="84" spans="1:16" s="15" customFormat="1" ht="45.75" customHeight="1">
      <c r="A84" s="469">
        <v>23</v>
      </c>
      <c r="B84" s="469">
        <v>4</v>
      </c>
      <c r="C84" s="469">
        <v>1</v>
      </c>
      <c r="D84" s="469" t="s">
        <v>50</v>
      </c>
      <c r="E84" s="615" t="s">
        <v>1808</v>
      </c>
      <c r="F84" s="615" t="s">
        <v>1809</v>
      </c>
      <c r="G84" s="615" t="s">
        <v>1810</v>
      </c>
      <c r="H84" s="615" t="s">
        <v>1811</v>
      </c>
      <c r="I84" s="615" t="s">
        <v>1812</v>
      </c>
      <c r="J84" s="615" t="s">
        <v>1813</v>
      </c>
      <c r="K84" s="615" t="s">
        <v>204</v>
      </c>
      <c r="L84" s="73" t="s">
        <v>1726</v>
      </c>
      <c r="M84" s="73">
        <v>1</v>
      </c>
      <c r="N84" s="530">
        <v>30000</v>
      </c>
      <c r="O84" s="615" t="s">
        <v>1814</v>
      </c>
      <c r="P84" s="547">
        <v>32.5</v>
      </c>
    </row>
    <row r="85" spans="1:16" s="15" customFormat="1" ht="38.25">
      <c r="A85" s="469"/>
      <c r="B85" s="469"/>
      <c r="C85" s="469"/>
      <c r="D85" s="469"/>
      <c r="E85" s="615"/>
      <c r="F85" s="615"/>
      <c r="G85" s="615"/>
      <c r="H85" s="615"/>
      <c r="I85" s="615"/>
      <c r="J85" s="615"/>
      <c r="K85" s="615"/>
      <c r="L85" s="446" t="s">
        <v>1727</v>
      </c>
      <c r="M85" s="73">
        <v>45</v>
      </c>
      <c r="N85" s="530"/>
      <c r="O85" s="615"/>
      <c r="P85" s="547"/>
    </row>
    <row r="86" spans="1:16" s="15" customFormat="1" ht="19.5" customHeight="1">
      <c r="A86" s="469">
        <v>24</v>
      </c>
      <c r="B86" s="469">
        <v>13</v>
      </c>
      <c r="C86" s="469">
        <v>5</v>
      </c>
      <c r="D86" s="469" t="s">
        <v>58</v>
      </c>
      <c r="E86" s="615" t="s">
        <v>1815</v>
      </c>
      <c r="F86" s="615" t="s">
        <v>1816</v>
      </c>
      <c r="G86" s="615" t="s">
        <v>1817</v>
      </c>
      <c r="H86" s="615" t="s">
        <v>1780</v>
      </c>
      <c r="I86" s="615" t="s">
        <v>1818</v>
      </c>
      <c r="J86" s="615" t="s">
        <v>1819</v>
      </c>
      <c r="K86" s="615" t="s">
        <v>204</v>
      </c>
      <c r="L86" s="472" t="s">
        <v>982</v>
      </c>
      <c r="M86" s="472">
        <v>1</v>
      </c>
      <c r="N86" s="530">
        <v>7841.25</v>
      </c>
      <c r="O86" s="615" t="s">
        <v>1820</v>
      </c>
      <c r="P86" s="547">
        <v>31</v>
      </c>
    </row>
    <row r="87" spans="1:16" s="15" customFormat="1" ht="15" customHeight="1">
      <c r="A87" s="469"/>
      <c r="B87" s="469"/>
      <c r="C87" s="469"/>
      <c r="D87" s="469"/>
      <c r="E87" s="615"/>
      <c r="F87" s="615"/>
      <c r="G87" s="615"/>
      <c r="H87" s="615"/>
      <c r="I87" s="615"/>
      <c r="J87" s="615"/>
      <c r="K87" s="615"/>
      <c r="L87" s="472"/>
      <c r="M87" s="472"/>
      <c r="N87" s="530"/>
      <c r="O87" s="615"/>
      <c r="P87" s="547"/>
    </row>
    <row r="88" spans="1:16" s="15" customFormat="1" ht="39.75" customHeight="1">
      <c r="A88" s="469"/>
      <c r="B88" s="469"/>
      <c r="C88" s="469"/>
      <c r="D88" s="469"/>
      <c r="E88" s="615"/>
      <c r="F88" s="615"/>
      <c r="G88" s="615"/>
      <c r="H88" s="615"/>
      <c r="I88" s="615"/>
      <c r="J88" s="615"/>
      <c r="K88" s="615"/>
      <c r="L88" s="73" t="s">
        <v>131</v>
      </c>
      <c r="M88" s="73">
        <v>200</v>
      </c>
      <c r="N88" s="530"/>
      <c r="O88" s="615"/>
      <c r="P88" s="547"/>
    </row>
    <row r="89" spans="1:16" s="15" customFormat="1" ht="42.75" customHeight="1">
      <c r="A89" s="469">
        <v>25</v>
      </c>
      <c r="B89" s="469">
        <v>13</v>
      </c>
      <c r="C89" s="469">
        <v>1</v>
      </c>
      <c r="D89" s="469" t="s">
        <v>50</v>
      </c>
      <c r="E89" s="615" t="s">
        <v>1752</v>
      </c>
      <c r="F89" s="615" t="s">
        <v>1821</v>
      </c>
      <c r="G89" s="615" t="s">
        <v>1822</v>
      </c>
      <c r="H89" s="615" t="s">
        <v>1823</v>
      </c>
      <c r="I89" s="615" t="s">
        <v>1824</v>
      </c>
      <c r="J89" s="615" t="s">
        <v>1825</v>
      </c>
      <c r="K89" s="615" t="s">
        <v>204</v>
      </c>
      <c r="L89" s="73" t="s">
        <v>1726</v>
      </c>
      <c r="M89" s="73">
        <v>1</v>
      </c>
      <c r="N89" s="530">
        <v>15638.93</v>
      </c>
      <c r="O89" s="615" t="s">
        <v>1757</v>
      </c>
      <c r="P89" s="547">
        <v>31</v>
      </c>
    </row>
    <row r="90" spans="1:16" s="15" customFormat="1" ht="38.25">
      <c r="A90" s="469"/>
      <c r="B90" s="469"/>
      <c r="C90" s="469"/>
      <c r="D90" s="469"/>
      <c r="E90" s="615"/>
      <c r="F90" s="615"/>
      <c r="G90" s="615"/>
      <c r="H90" s="615"/>
      <c r="I90" s="615"/>
      <c r="J90" s="615"/>
      <c r="K90" s="615"/>
      <c r="L90" s="446" t="s">
        <v>1727</v>
      </c>
      <c r="M90" s="73">
        <v>20</v>
      </c>
      <c r="N90" s="530"/>
      <c r="O90" s="615"/>
      <c r="P90" s="547"/>
    </row>
    <row r="91" spans="1:16" s="15" customFormat="1" ht="25.5">
      <c r="A91" s="469">
        <v>26</v>
      </c>
      <c r="B91" s="469">
        <v>6</v>
      </c>
      <c r="C91" s="469">
        <v>4</v>
      </c>
      <c r="D91" s="469" t="s">
        <v>50</v>
      </c>
      <c r="E91" s="615" t="s">
        <v>1826</v>
      </c>
      <c r="F91" s="615" t="s">
        <v>1827</v>
      </c>
      <c r="G91" s="615" t="s">
        <v>1828</v>
      </c>
      <c r="H91" s="615" t="s">
        <v>1829</v>
      </c>
      <c r="I91" s="615" t="s">
        <v>1830</v>
      </c>
      <c r="J91" s="615" t="s">
        <v>1832</v>
      </c>
      <c r="K91" s="615" t="s">
        <v>204</v>
      </c>
      <c r="L91" s="73" t="s">
        <v>984</v>
      </c>
      <c r="M91" s="73">
        <v>1900</v>
      </c>
      <c r="N91" s="530">
        <v>15029.37</v>
      </c>
      <c r="O91" s="615" t="s">
        <v>1831</v>
      </c>
      <c r="P91" s="547">
        <v>30.5</v>
      </c>
    </row>
    <row r="92" spans="1:16" s="15" customFormat="1" ht="25.5">
      <c r="A92" s="469"/>
      <c r="B92" s="469"/>
      <c r="C92" s="469"/>
      <c r="D92" s="469"/>
      <c r="E92" s="615"/>
      <c r="F92" s="615"/>
      <c r="G92" s="615"/>
      <c r="H92" s="615"/>
      <c r="I92" s="615"/>
      <c r="J92" s="615"/>
      <c r="K92" s="615"/>
      <c r="L92" s="73" t="s">
        <v>984</v>
      </c>
      <c r="M92" s="73">
        <v>1900</v>
      </c>
      <c r="N92" s="530"/>
      <c r="O92" s="615"/>
      <c r="P92" s="547"/>
    </row>
    <row r="93" spans="1:16" s="15" customFormat="1" ht="25.5" customHeight="1">
      <c r="A93" s="469">
        <v>27</v>
      </c>
      <c r="B93" s="469">
        <v>10</v>
      </c>
      <c r="C93" s="469">
        <v>2</v>
      </c>
      <c r="D93" s="469" t="s">
        <v>265</v>
      </c>
      <c r="E93" s="615" t="s">
        <v>1833</v>
      </c>
      <c r="F93" s="615" t="s">
        <v>1834</v>
      </c>
      <c r="G93" s="615" t="s">
        <v>1835</v>
      </c>
      <c r="H93" s="615" t="s">
        <v>1836</v>
      </c>
      <c r="I93" s="615" t="s">
        <v>1837</v>
      </c>
      <c r="J93" s="615" t="s">
        <v>1838</v>
      </c>
      <c r="K93" s="615" t="s">
        <v>204</v>
      </c>
      <c r="L93" s="472" t="s">
        <v>982</v>
      </c>
      <c r="M93" s="472">
        <v>1</v>
      </c>
      <c r="N93" s="530">
        <v>20000</v>
      </c>
      <c r="O93" s="615" t="s">
        <v>1839</v>
      </c>
      <c r="P93" s="547">
        <v>30</v>
      </c>
    </row>
    <row r="94" spans="1:16" s="15" customFormat="1" ht="12.75">
      <c r="A94" s="469"/>
      <c r="B94" s="469"/>
      <c r="C94" s="469"/>
      <c r="D94" s="469"/>
      <c r="E94" s="615"/>
      <c r="F94" s="615"/>
      <c r="G94" s="615"/>
      <c r="H94" s="615"/>
      <c r="I94" s="615"/>
      <c r="J94" s="615"/>
      <c r="K94" s="615"/>
      <c r="L94" s="472"/>
      <c r="M94" s="472"/>
      <c r="N94" s="530"/>
      <c r="O94" s="615"/>
      <c r="P94" s="547"/>
    </row>
    <row r="95" spans="1:16" s="15" customFormat="1" ht="38.25">
      <c r="A95" s="469"/>
      <c r="B95" s="469"/>
      <c r="C95" s="469"/>
      <c r="D95" s="469"/>
      <c r="E95" s="615"/>
      <c r="F95" s="615"/>
      <c r="G95" s="615"/>
      <c r="H95" s="615"/>
      <c r="I95" s="615"/>
      <c r="J95" s="615"/>
      <c r="K95" s="615"/>
      <c r="L95" s="73" t="s">
        <v>131</v>
      </c>
      <c r="M95" s="73">
        <v>800</v>
      </c>
      <c r="N95" s="530"/>
      <c r="O95" s="615"/>
      <c r="P95" s="547"/>
    </row>
    <row r="96" spans="1:16" s="15" customFormat="1" ht="15.75" customHeight="1">
      <c r="A96" s="469">
        <v>28</v>
      </c>
      <c r="B96" s="469">
        <v>13</v>
      </c>
      <c r="C96" s="469">
        <v>5</v>
      </c>
      <c r="D96" s="469" t="s">
        <v>653</v>
      </c>
      <c r="E96" s="615" t="s">
        <v>1840</v>
      </c>
      <c r="F96" s="615" t="s">
        <v>1841</v>
      </c>
      <c r="G96" s="615" t="s">
        <v>1842</v>
      </c>
      <c r="H96" s="615" t="s">
        <v>1843</v>
      </c>
      <c r="I96" s="615" t="s">
        <v>1844</v>
      </c>
      <c r="J96" s="615" t="s">
        <v>1845</v>
      </c>
      <c r="K96" s="615" t="s">
        <v>204</v>
      </c>
      <c r="L96" s="472" t="s">
        <v>982</v>
      </c>
      <c r="M96" s="472">
        <v>1</v>
      </c>
      <c r="N96" s="530">
        <v>20000</v>
      </c>
      <c r="O96" s="615" t="s">
        <v>1846</v>
      </c>
      <c r="P96" s="547">
        <v>30</v>
      </c>
    </row>
    <row r="97" spans="1:16" s="15" customFormat="1" ht="24.75" customHeight="1">
      <c r="A97" s="469"/>
      <c r="B97" s="469"/>
      <c r="C97" s="469"/>
      <c r="D97" s="469"/>
      <c r="E97" s="615"/>
      <c r="F97" s="615"/>
      <c r="G97" s="615"/>
      <c r="H97" s="615"/>
      <c r="I97" s="615"/>
      <c r="J97" s="615"/>
      <c r="K97" s="615"/>
      <c r="L97" s="472"/>
      <c r="M97" s="472"/>
      <c r="N97" s="530"/>
      <c r="O97" s="615"/>
      <c r="P97" s="547"/>
    </row>
    <row r="98" spans="1:16" s="15" customFormat="1" ht="38.25">
      <c r="A98" s="469"/>
      <c r="B98" s="469"/>
      <c r="C98" s="469"/>
      <c r="D98" s="469"/>
      <c r="E98" s="615"/>
      <c r="F98" s="615"/>
      <c r="G98" s="615"/>
      <c r="H98" s="615"/>
      <c r="I98" s="615"/>
      <c r="J98" s="615"/>
      <c r="K98" s="615"/>
      <c r="L98" s="73" t="s">
        <v>131</v>
      </c>
      <c r="M98" s="73">
        <v>180</v>
      </c>
      <c r="N98" s="530"/>
      <c r="O98" s="615"/>
      <c r="P98" s="547"/>
    </row>
    <row r="99" spans="1:16" s="15" customFormat="1" ht="18.75" customHeight="1">
      <c r="A99" s="469">
        <v>29</v>
      </c>
      <c r="B99" s="469">
        <v>10</v>
      </c>
      <c r="C99" s="469">
        <v>1</v>
      </c>
      <c r="D99" s="469" t="s">
        <v>58</v>
      </c>
      <c r="E99" s="615" t="s">
        <v>1847</v>
      </c>
      <c r="F99" s="615" t="s">
        <v>1848</v>
      </c>
      <c r="G99" s="615" t="s">
        <v>1849</v>
      </c>
      <c r="H99" s="615" t="s">
        <v>1780</v>
      </c>
      <c r="I99" s="615" t="s">
        <v>1850</v>
      </c>
      <c r="J99" s="615" t="s">
        <v>1851</v>
      </c>
      <c r="K99" s="615" t="s">
        <v>204</v>
      </c>
      <c r="L99" s="472" t="s">
        <v>982</v>
      </c>
      <c r="M99" s="472">
        <v>1</v>
      </c>
      <c r="N99" s="530">
        <v>20215</v>
      </c>
      <c r="O99" s="615" t="s">
        <v>1852</v>
      </c>
      <c r="P99" s="547">
        <v>30</v>
      </c>
    </row>
    <row r="100" spans="1:16" s="15" customFormat="1" ht="13.5" customHeight="1">
      <c r="A100" s="469"/>
      <c r="B100" s="469"/>
      <c r="C100" s="469"/>
      <c r="D100" s="469"/>
      <c r="E100" s="615"/>
      <c r="F100" s="615"/>
      <c r="G100" s="615"/>
      <c r="H100" s="615"/>
      <c r="I100" s="615"/>
      <c r="J100" s="615"/>
      <c r="K100" s="615"/>
      <c r="L100" s="472"/>
      <c r="M100" s="472"/>
      <c r="N100" s="530"/>
      <c r="O100" s="615"/>
      <c r="P100" s="547"/>
    </row>
    <row r="101" spans="1:16" s="15" customFormat="1" ht="50.25" customHeight="1">
      <c r="A101" s="469"/>
      <c r="B101" s="469"/>
      <c r="C101" s="469"/>
      <c r="D101" s="469"/>
      <c r="E101" s="615"/>
      <c r="F101" s="615"/>
      <c r="G101" s="615"/>
      <c r="H101" s="615"/>
      <c r="I101" s="615"/>
      <c r="J101" s="615"/>
      <c r="K101" s="615"/>
      <c r="L101" s="73" t="s">
        <v>131</v>
      </c>
      <c r="M101" s="73">
        <v>600</v>
      </c>
      <c r="N101" s="530"/>
      <c r="O101" s="615"/>
      <c r="P101" s="547"/>
    </row>
    <row r="102" spans="1:16" s="15" customFormat="1" ht="15.75" customHeight="1">
      <c r="A102" s="469">
        <v>30</v>
      </c>
      <c r="B102" s="469">
        <v>13</v>
      </c>
      <c r="C102" s="469">
        <v>1</v>
      </c>
      <c r="D102" s="469" t="s">
        <v>265</v>
      </c>
      <c r="E102" s="615" t="s">
        <v>1853</v>
      </c>
      <c r="F102" s="615" t="s">
        <v>1854</v>
      </c>
      <c r="G102" s="615" t="s">
        <v>1855</v>
      </c>
      <c r="H102" s="615" t="s">
        <v>433</v>
      </c>
      <c r="I102" s="615" t="s">
        <v>1856</v>
      </c>
      <c r="J102" s="615" t="s">
        <v>1858</v>
      </c>
      <c r="K102" s="615" t="s">
        <v>204</v>
      </c>
      <c r="L102" s="472" t="s">
        <v>982</v>
      </c>
      <c r="M102" s="472">
        <v>1</v>
      </c>
      <c r="N102" s="530">
        <v>15015</v>
      </c>
      <c r="O102" s="615" t="s">
        <v>1857</v>
      </c>
      <c r="P102" s="547">
        <v>30</v>
      </c>
    </row>
    <row r="103" spans="1:16" s="15" customFormat="1" ht="19.5" customHeight="1">
      <c r="A103" s="469"/>
      <c r="B103" s="469"/>
      <c r="C103" s="469"/>
      <c r="D103" s="469"/>
      <c r="E103" s="615"/>
      <c r="F103" s="615"/>
      <c r="G103" s="615"/>
      <c r="H103" s="615"/>
      <c r="I103" s="615"/>
      <c r="J103" s="615"/>
      <c r="K103" s="615"/>
      <c r="L103" s="472"/>
      <c r="M103" s="472"/>
      <c r="N103" s="530"/>
      <c r="O103" s="615"/>
      <c r="P103" s="547"/>
    </row>
    <row r="104" spans="1:16" s="15" customFormat="1" ht="39.75" customHeight="1">
      <c r="A104" s="469"/>
      <c r="B104" s="469"/>
      <c r="C104" s="469"/>
      <c r="D104" s="469"/>
      <c r="E104" s="615"/>
      <c r="F104" s="615"/>
      <c r="G104" s="615"/>
      <c r="H104" s="615"/>
      <c r="I104" s="615"/>
      <c r="J104" s="615"/>
      <c r="K104" s="615"/>
      <c r="L104" s="73" t="s">
        <v>131</v>
      </c>
      <c r="M104" s="73">
        <v>100</v>
      </c>
      <c r="N104" s="530"/>
      <c r="O104" s="615"/>
      <c r="P104" s="547"/>
    </row>
    <row r="105" spans="1:16" s="15" customFormat="1" ht="25.5">
      <c r="A105" s="469"/>
      <c r="B105" s="469"/>
      <c r="C105" s="469"/>
      <c r="D105" s="469"/>
      <c r="E105" s="615"/>
      <c r="F105" s="615"/>
      <c r="G105" s="615"/>
      <c r="H105" s="615"/>
      <c r="I105" s="615"/>
      <c r="J105" s="615"/>
      <c r="K105" s="615"/>
      <c r="L105" s="73" t="s">
        <v>984</v>
      </c>
      <c r="M105" s="73" t="s">
        <v>204</v>
      </c>
      <c r="N105" s="530"/>
      <c r="O105" s="615"/>
      <c r="P105" s="547"/>
    </row>
    <row r="106" spans="1:16" s="15" customFormat="1" ht="29.25" customHeight="1">
      <c r="A106" s="469">
        <v>31</v>
      </c>
      <c r="B106" s="469">
        <v>4</v>
      </c>
      <c r="C106" s="469">
        <v>2</v>
      </c>
      <c r="D106" s="469" t="s">
        <v>50</v>
      </c>
      <c r="E106" s="615" t="s">
        <v>1859</v>
      </c>
      <c r="F106" s="615" t="s">
        <v>1860</v>
      </c>
      <c r="G106" s="615" t="s">
        <v>1861</v>
      </c>
      <c r="H106" s="615" t="s">
        <v>466</v>
      </c>
      <c r="I106" s="615" t="s">
        <v>1862</v>
      </c>
      <c r="J106" s="615" t="s">
        <v>1864</v>
      </c>
      <c r="K106" s="615" t="s">
        <v>204</v>
      </c>
      <c r="L106" s="472" t="s">
        <v>982</v>
      </c>
      <c r="M106" s="472">
        <v>1</v>
      </c>
      <c r="N106" s="530">
        <v>13100</v>
      </c>
      <c r="O106" s="615" t="s">
        <v>1863</v>
      </c>
      <c r="P106" s="547">
        <v>30</v>
      </c>
    </row>
    <row r="107" spans="1:16" s="15" customFormat="1" ht="17.25" customHeight="1">
      <c r="A107" s="469"/>
      <c r="B107" s="469"/>
      <c r="C107" s="469"/>
      <c r="D107" s="469"/>
      <c r="E107" s="615"/>
      <c r="F107" s="615"/>
      <c r="G107" s="615"/>
      <c r="H107" s="615"/>
      <c r="I107" s="615"/>
      <c r="J107" s="615"/>
      <c r="K107" s="615"/>
      <c r="L107" s="472"/>
      <c r="M107" s="472"/>
      <c r="N107" s="530"/>
      <c r="O107" s="615"/>
      <c r="P107" s="547"/>
    </row>
    <row r="108" spans="1:16" s="15" customFormat="1" ht="38.25" customHeight="1">
      <c r="A108" s="469"/>
      <c r="B108" s="469"/>
      <c r="C108" s="469"/>
      <c r="D108" s="469"/>
      <c r="E108" s="615"/>
      <c r="F108" s="615"/>
      <c r="G108" s="615"/>
      <c r="H108" s="615"/>
      <c r="I108" s="615"/>
      <c r="J108" s="615"/>
      <c r="K108" s="615"/>
      <c r="L108" s="73" t="s">
        <v>131</v>
      </c>
      <c r="M108" s="73">
        <v>30</v>
      </c>
      <c r="N108" s="530"/>
      <c r="O108" s="615"/>
      <c r="P108" s="547"/>
    </row>
    <row r="109" spans="1:16" s="15" customFormat="1" ht="19.5" customHeight="1">
      <c r="A109" s="469">
        <v>32</v>
      </c>
      <c r="B109" s="469">
        <v>12</v>
      </c>
      <c r="C109" s="469">
        <v>1</v>
      </c>
      <c r="D109" s="469" t="s">
        <v>58</v>
      </c>
      <c r="E109" s="615" t="s">
        <v>1865</v>
      </c>
      <c r="F109" s="615" t="s">
        <v>1866</v>
      </c>
      <c r="G109" s="615" t="s">
        <v>1867</v>
      </c>
      <c r="H109" s="615" t="s">
        <v>1868</v>
      </c>
      <c r="I109" s="615" t="s">
        <v>1869</v>
      </c>
      <c r="J109" s="615" t="s">
        <v>1870</v>
      </c>
      <c r="K109" s="615" t="s">
        <v>204</v>
      </c>
      <c r="L109" s="472" t="s">
        <v>982</v>
      </c>
      <c r="M109" s="472">
        <v>10</v>
      </c>
      <c r="N109" s="530">
        <v>9947</v>
      </c>
      <c r="O109" s="615" t="s">
        <v>1871</v>
      </c>
      <c r="P109" s="547">
        <v>29.5</v>
      </c>
    </row>
    <row r="110" spans="1:16" s="15" customFormat="1" ht="12.75">
      <c r="A110" s="469"/>
      <c r="B110" s="469"/>
      <c r="C110" s="469"/>
      <c r="D110" s="469"/>
      <c r="E110" s="615"/>
      <c r="F110" s="615"/>
      <c r="G110" s="615"/>
      <c r="H110" s="615"/>
      <c r="I110" s="615"/>
      <c r="J110" s="615"/>
      <c r="K110" s="615"/>
      <c r="L110" s="472"/>
      <c r="M110" s="472"/>
      <c r="N110" s="530"/>
      <c r="O110" s="615"/>
      <c r="P110" s="547"/>
    </row>
    <row r="111" spans="1:16" s="15" customFormat="1" ht="38.25">
      <c r="A111" s="469"/>
      <c r="B111" s="469"/>
      <c r="C111" s="469"/>
      <c r="D111" s="469"/>
      <c r="E111" s="615"/>
      <c r="F111" s="615"/>
      <c r="G111" s="615"/>
      <c r="H111" s="615"/>
      <c r="I111" s="615"/>
      <c r="J111" s="615"/>
      <c r="K111" s="615"/>
      <c r="L111" s="73" t="s">
        <v>131</v>
      </c>
      <c r="M111" s="73">
        <v>300</v>
      </c>
      <c r="N111" s="530"/>
      <c r="O111" s="615"/>
      <c r="P111" s="547"/>
    </row>
    <row r="112" spans="1:16" s="15" customFormat="1" ht="50.25" customHeight="1">
      <c r="A112" s="119">
        <v>33</v>
      </c>
      <c r="B112" s="119">
        <v>13</v>
      </c>
      <c r="C112" s="119">
        <v>1</v>
      </c>
      <c r="D112" s="119" t="s">
        <v>58</v>
      </c>
      <c r="E112" s="374" t="s">
        <v>1872</v>
      </c>
      <c r="F112" s="374" t="s">
        <v>1873</v>
      </c>
      <c r="G112" s="374" t="s">
        <v>1874</v>
      </c>
      <c r="H112" s="374" t="s">
        <v>1829</v>
      </c>
      <c r="I112" s="374" t="s">
        <v>1875</v>
      </c>
      <c r="J112" s="447" t="s">
        <v>1877</v>
      </c>
      <c r="K112" s="374" t="s">
        <v>204</v>
      </c>
      <c r="L112" s="73" t="s">
        <v>984</v>
      </c>
      <c r="M112" s="73">
        <v>250</v>
      </c>
      <c r="N112" s="122">
        <v>4987.5</v>
      </c>
      <c r="O112" s="374" t="s">
        <v>1876</v>
      </c>
      <c r="P112" s="378">
        <v>29</v>
      </c>
    </row>
    <row r="113" spans="1:16" s="15" customFormat="1" ht="19.5" customHeight="1">
      <c r="A113" s="469">
        <v>34</v>
      </c>
      <c r="B113" s="469">
        <v>11</v>
      </c>
      <c r="C113" s="469">
        <v>1</v>
      </c>
      <c r="D113" s="469" t="s">
        <v>58</v>
      </c>
      <c r="E113" s="615" t="s">
        <v>1878</v>
      </c>
      <c r="F113" s="615" t="s">
        <v>1879</v>
      </c>
      <c r="G113" s="719" t="s">
        <v>1880</v>
      </c>
      <c r="H113" s="615" t="s">
        <v>1881</v>
      </c>
      <c r="I113" s="615" t="s">
        <v>1882</v>
      </c>
      <c r="J113" s="615" t="s">
        <v>1883</v>
      </c>
      <c r="K113" s="615" t="s">
        <v>204</v>
      </c>
      <c r="L113" s="472" t="s">
        <v>982</v>
      </c>
      <c r="M113" s="472">
        <v>1</v>
      </c>
      <c r="N113" s="530">
        <v>10000</v>
      </c>
      <c r="O113" s="615" t="s">
        <v>1884</v>
      </c>
      <c r="P113" s="547">
        <v>29</v>
      </c>
    </row>
    <row r="114" spans="1:16" s="15" customFormat="1" ht="12" customHeight="1">
      <c r="A114" s="469"/>
      <c r="B114" s="469"/>
      <c r="C114" s="469"/>
      <c r="D114" s="469"/>
      <c r="E114" s="615"/>
      <c r="F114" s="615"/>
      <c r="G114" s="615"/>
      <c r="H114" s="615"/>
      <c r="I114" s="615"/>
      <c r="J114" s="615"/>
      <c r="K114" s="615"/>
      <c r="L114" s="472"/>
      <c r="M114" s="472"/>
      <c r="N114" s="530"/>
      <c r="O114" s="615"/>
      <c r="P114" s="547"/>
    </row>
    <row r="115" spans="1:16" s="15" customFormat="1" ht="39.75" customHeight="1">
      <c r="A115" s="469"/>
      <c r="B115" s="469"/>
      <c r="C115" s="469"/>
      <c r="D115" s="469"/>
      <c r="E115" s="615"/>
      <c r="F115" s="615"/>
      <c r="G115" s="615"/>
      <c r="H115" s="615"/>
      <c r="I115" s="615"/>
      <c r="J115" s="615"/>
      <c r="K115" s="615"/>
      <c r="L115" s="73" t="s">
        <v>131</v>
      </c>
      <c r="M115" s="73">
        <v>40</v>
      </c>
      <c r="N115" s="530"/>
      <c r="O115" s="615"/>
      <c r="P115" s="547"/>
    </row>
    <row r="116" spans="1:16" s="15" customFormat="1" ht="17.25" customHeight="1">
      <c r="A116" s="469">
        <v>35</v>
      </c>
      <c r="B116" s="469">
        <v>11</v>
      </c>
      <c r="C116" s="469">
        <v>5</v>
      </c>
      <c r="D116" s="469" t="s">
        <v>58</v>
      </c>
      <c r="E116" s="615" t="s">
        <v>1885</v>
      </c>
      <c r="F116" s="615" t="s">
        <v>1886</v>
      </c>
      <c r="G116" s="615" t="s">
        <v>1887</v>
      </c>
      <c r="H116" s="615" t="s">
        <v>1888</v>
      </c>
      <c r="I116" s="615" t="s">
        <v>1889</v>
      </c>
      <c r="J116" s="615" t="s">
        <v>1819</v>
      </c>
      <c r="K116" s="615" t="s">
        <v>204</v>
      </c>
      <c r="L116" s="472" t="s">
        <v>982</v>
      </c>
      <c r="M116" s="472">
        <v>1</v>
      </c>
      <c r="N116" s="530">
        <v>15000</v>
      </c>
      <c r="O116" s="615" t="s">
        <v>1890</v>
      </c>
      <c r="P116" s="547">
        <v>29</v>
      </c>
    </row>
    <row r="117" spans="1:16" s="15" customFormat="1" ht="16.5" customHeight="1">
      <c r="A117" s="469"/>
      <c r="B117" s="469"/>
      <c r="C117" s="469"/>
      <c r="D117" s="469"/>
      <c r="E117" s="615"/>
      <c r="F117" s="615"/>
      <c r="G117" s="615"/>
      <c r="H117" s="615"/>
      <c r="I117" s="615"/>
      <c r="J117" s="615"/>
      <c r="K117" s="615"/>
      <c r="L117" s="472"/>
      <c r="M117" s="472"/>
      <c r="N117" s="530"/>
      <c r="O117" s="615"/>
      <c r="P117" s="547"/>
    </row>
    <row r="118" spans="1:16" s="15" customFormat="1" ht="44.25" customHeight="1">
      <c r="A118" s="469"/>
      <c r="B118" s="469"/>
      <c r="C118" s="469"/>
      <c r="D118" s="469"/>
      <c r="E118" s="615"/>
      <c r="F118" s="615"/>
      <c r="G118" s="615"/>
      <c r="H118" s="615"/>
      <c r="I118" s="615"/>
      <c r="J118" s="615"/>
      <c r="K118" s="615"/>
      <c r="L118" s="73" t="s">
        <v>131</v>
      </c>
      <c r="M118" s="73">
        <v>400</v>
      </c>
      <c r="N118" s="530"/>
      <c r="O118" s="615"/>
      <c r="P118" s="547"/>
    </row>
    <row r="119" spans="1:16" s="15" customFormat="1" ht="16.5" customHeight="1">
      <c r="A119" s="469">
        <v>36</v>
      </c>
      <c r="B119" s="469">
        <v>13</v>
      </c>
      <c r="C119" s="469">
        <v>1</v>
      </c>
      <c r="D119" s="469" t="s">
        <v>50</v>
      </c>
      <c r="E119" s="615" t="s">
        <v>1891</v>
      </c>
      <c r="F119" s="615" t="s">
        <v>1892</v>
      </c>
      <c r="G119" s="615" t="s">
        <v>1893</v>
      </c>
      <c r="H119" s="615" t="s">
        <v>433</v>
      </c>
      <c r="I119" s="615" t="s">
        <v>1894</v>
      </c>
      <c r="J119" s="615" t="s">
        <v>1895</v>
      </c>
      <c r="K119" s="615" t="s">
        <v>204</v>
      </c>
      <c r="L119" s="472" t="s">
        <v>982</v>
      </c>
      <c r="M119" s="472">
        <v>1</v>
      </c>
      <c r="N119" s="530">
        <v>19680</v>
      </c>
      <c r="O119" s="615" t="s">
        <v>1896</v>
      </c>
      <c r="P119" s="547">
        <v>29</v>
      </c>
    </row>
    <row r="120" spans="1:16" s="15" customFormat="1" ht="18" customHeight="1">
      <c r="A120" s="469"/>
      <c r="B120" s="469"/>
      <c r="C120" s="469"/>
      <c r="D120" s="469"/>
      <c r="E120" s="615"/>
      <c r="F120" s="615"/>
      <c r="G120" s="615"/>
      <c r="H120" s="615"/>
      <c r="I120" s="615"/>
      <c r="J120" s="615"/>
      <c r="K120" s="615"/>
      <c r="L120" s="472"/>
      <c r="M120" s="472"/>
      <c r="N120" s="530"/>
      <c r="O120" s="615"/>
      <c r="P120" s="547"/>
    </row>
    <row r="121" spans="1:16" s="15" customFormat="1" ht="41.25" customHeight="1">
      <c r="A121" s="469"/>
      <c r="B121" s="469"/>
      <c r="C121" s="469"/>
      <c r="D121" s="469"/>
      <c r="E121" s="615"/>
      <c r="F121" s="615"/>
      <c r="G121" s="615"/>
      <c r="H121" s="615"/>
      <c r="I121" s="615"/>
      <c r="J121" s="615"/>
      <c r="K121" s="615"/>
      <c r="L121" s="73" t="s">
        <v>131</v>
      </c>
      <c r="M121" s="73">
        <v>100</v>
      </c>
      <c r="N121" s="530"/>
      <c r="O121" s="615"/>
      <c r="P121" s="547"/>
    </row>
    <row r="122" spans="1:16" s="15" customFormat="1" ht="31.5" customHeight="1">
      <c r="A122" s="469"/>
      <c r="B122" s="469"/>
      <c r="C122" s="469"/>
      <c r="D122" s="469"/>
      <c r="E122" s="615"/>
      <c r="F122" s="615"/>
      <c r="G122" s="615"/>
      <c r="H122" s="615"/>
      <c r="I122" s="615"/>
      <c r="J122" s="615"/>
      <c r="K122" s="615"/>
      <c r="L122" s="73" t="s">
        <v>984</v>
      </c>
      <c r="M122" s="73">
        <v>300</v>
      </c>
      <c r="N122" s="530"/>
      <c r="O122" s="615"/>
      <c r="P122" s="547"/>
    </row>
    <row r="123" spans="1:16" s="15" customFormat="1" ht="15.75" customHeight="1">
      <c r="A123" s="469">
        <v>37</v>
      </c>
      <c r="B123" s="469">
        <v>4</v>
      </c>
      <c r="C123" s="469">
        <v>2</v>
      </c>
      <c r="D123" s="469" t="s">
        <v>50</v>
      </c>
      <c r="E123" s="615" t="s">
        <v>1833</v>
      </c>
      <c r="F123" s="615" t="s">
        <v>1897</v>
      </c>
      <c r="G123" s="615" t="s">
        <v>1898</v>
      </c>
      <c r="H123" s="615" t="s">
        <v>466</v>
      </c>
      <c r="I123" s="615" t="s">
        <v>1899</v>
      </c>
      <c r="J123" s="615" t="s">
        <v>1900</v>
      </c>
      <c r="K123" s="615" t="s">
        <v>204</v>
      </c>
      <c r="L123" s="472" t="s">
        <v>982</v>
      </c>
      <c r="M123" s="472">
        <v>1</v>
      </c>
      <c r="N123" s="530">
        <v>13384.4</v>
      </c>
      <c r="O123" s="615" t="s">
        <v>1901</v>
      </c>
      <c r="P123" s="547">
        <v>28.5</v>
      </c>
    </row>
    <row r="124" spans="1:16" s="15" customFormat="1" ht="15" customHeight="1">
      <c r="A124" s="469"/>
      <c r="B124" s="469"/>
      <c r="C124" s="469"/>
      <c r="D124" s="469"/>
      <c r="E124" s="615"/>
      <c r="F124" s="615"/>
      <c r="G124" s="615"/>
      <c r="H124" s="615"/>
      <c r="I124" s="615"/>
      <c r="J124" s="615"/>
      <c r="K124" s="615"/>
      <c r="L124" s="472"/>
      <c r="M124" s="472"/>
      <c r="N124" s="530"/>
      <c r="O124" s="615"/>
      <c r="P124" s="547"/>
    </row>
    <row r="125" spans="1:16" s="15" customFormat="1" ht="38.25" customHeight="1">
      <c r="A125" s="469"/>
      <c r="B125" s="469"/>
      <c r="C125" s="469"/>
      <c r="D125" s="469"/>
      <c r="E125" s="615"/>
      <c r="F125" s="615"/>
      <c r="G125" s="615"/>
      <c r="H125" s="615"/>
      <c r="I125" s="615"/>
      <c r="J125" s="615"/>
      <c r="K125" s="615"/>
      <c r="L125" s="73" t="s">
        <v>131</v>
      </c>
      <c r="M125" s="73">
        <v>39</v>
      </c>
      <c r="N125" s="530"/>
      <c r="O125" s="615"/>
      <c r="P125" s="547"/>
    </row>
    <row r="126" spans="1:16" s="15" customFormat="1" ht="21" customHeight="1">
      <c r="A126" s="469">
        <v>38</v>
      </c>
      <c r="B126" s="469">
        <v>11</v>
      </c>
      <c r="C126" s="469">
        <v>5</v>
      </c>
      <c r="D126" s="469" t="s">
        <v>653</v>
      </c>
      <c r="E126" s="615" t="s">
        <v>1902</v>
      </c>
      <c r="F126" s="615" t="s">
        <v>1903</v>
      </c>
      <c r="G126" s="615" t="s">
        <v>1904</v>
      </c>
      <c r="H126" s="615" t="s">
        <v>1905</v>
      </c>
      <c r="I126" s="615" t="s">
        <v>1906</v>
      </c>
      <c r="J126" s="615" t="s">
        <v>1907</v>
      </c>
      <c r="K126" s="615" t="s">
        <v>204</v>
      </c>
      <c r="L126" s="472" t="s">
        <v>982</v>
      </c>
      <c r="M126" s="472">
        <v>1</v>
      </c>
      <c r="N126" s="530">
        <v>14846.94</v>
      </c>
      <c r="O126" s="615" t="s">
        <v>1908</v>
      </c>
      <c r="P126" s="547">
        <v>28.5</v>
      </c>
    </row>
    <row r="127" spans="1:16" s="15" customFormat="1" ht="12" customHeight="1">
      <c r="A127" s="469"/>
      <c r="B127" s="469"/>
      <c r="C127" s="469"/>
      <c r="D127" s="469"/>
      <c r="E127" s="615"/>
      <c r="F127" s="615"/>
      <c r="G127" s="615"/>
      <c r="H127" s="615"/>
      <c r="I127" s="615"/>
      <c r="J127" s="615"/>
      <c r="K127" s="615"/>
      <c r="L127" s="472"/>
      <c r="M127" s="472"/>
      <c r="N127" s="530"/>
      <c r="O127" s="615"/>
      <c r="P127" s="547"/>
    </row>
    <row r="128" spans="1:16" s="15" customFormat="1" ht="38.25">
      <c r="A128" s="469"/>
      <c r="B128" s="469"/>
      <c r="C128" s="469"/>
      <c r="D128" s="469"/>
      <c r="E128" s="615"/>
      <c r="F128" s="615"/>
      <c r="G128" s="615"/>
      <c r="H128" s="615"/>
      <c r="I128" s="615"/>
      <c r="J128" s="615"/>
      <c r="K128" s="615"/>
      <c r="L128" s="73" t="s">
        <v>131</v>
      </c>
      <c r="M128" s="73">
        <v>200</v>
      </c>
      <c r="N128" s="530"/>
      <c r="O128" s="615"/>
      <c r="P128" s="547"/>
    </row>
    <row r="129" spans="1:16" s="15" customFormat="1" ht="25.5">
      <c r="A129" s="469"/>
      <c r="B129" s="469"/>
      <c r="C129" s="469"/>
      <c r="D129" s="469"/>
      <c r="E129" s="615"/>
      <c r="F129" s="615"/>
      <c r="G129" s="615"/>
      <c r="H129" s="615"/>
      <c r="I129" s="615"/>
      <c r="J129" s="615"/>
      <c r="K129" s="615"/>
      <c r="L129" s="73" t="s">
        <v>984</v>
      </c>
      <c r="M129" s="73">
        <v>100</v>
      </c>
      <c r="N129" s="530"/>
      <c r="O129" s="615"/>
      <c r="P129" s="547"/>
    </row>
    <row r="130" spans="1:16" s="15" customFormat="1" ht="42" customHeight="1">
      <c r="A130" s="469"/>
      <c r="B130" s="469"/>
      <c r="C130" s="469"/>
      <c r="D130" s="469"/>
      <c r="E130" s="615"/>
      <c r="F130" s="615"/>
      <c r="G130" s="615"/>
      <c r="H130" s="615"/>
      <c r="I130" s="615"/>
      <c r="J130" s="615"/>
      <c r="K130" s="615"/>
      <c r="L130" s="73" t="s">
        <v>1726</v>
      </c>
      <c r="M130" s="73">
        <v>1</v>
      </c>
      <c r="N130" s="530"/>
      <c r="O130" s="615"/>
      <c r="P130" s="547"/>
    </row>
    <row r="131" spans="1:16" s="15" customFormat="1" ht="38.25">
      <c r="A131" s="469"/>
      <c r="B131" s="469"/>
      <c r="C131" s="469"/>
      <c r="D131" s="469"/>
      <c r="E131" s="615"/>
      <c r="F131" s="615"/>
      <c r="G131" s="615"/>
      <c r="H131" s="615"/>
      <c r="I131" s="615"/>
      <c r="J131" s="615"/>
      <c r="K131" s="615"/>
      <c r="L131" s="446" t="s">
        <v>1727</v>
      </c>
      <c r="M131" s="73">
        <v>100</v>
      </c>
      <c r="N131" s="530"/>
      <c r="O131" s="615"/>
      <c r="P131" s="547"/>
    </row>
    <row r="132" spans="1:16">
      <c r="F132" s="346"/>
      <c r="G132" s="348"/>
      <c r="H132" s="346"/>
      <c r="I132" s="346"/>
      <c r="J132" s="333"/>
    </row>
    <row r="133" spans="1:16">
      <c r="F133" s="334" t="s">
        <v>169</v>
      </c>
      <c r="G133" s="326">
        <f>N6+N9+N12+N15+N18+N21+N26+N29+N34+N37+N40+N43</f>
        <v>324600</v>
      </c>
      <c r="H133" s="439"/>
      <c r="I133" s="440" t="s">
        <v>171</v>
      </c>
      <c r="J133" s="334">
        <v>12</v>
      </c>
    </row>
    <row r="134" spans="1:16" ht="30">
      <c r="F134" s="334" t="s">
        <v>170</v>
      </c>
      <c r="G134" s="326">
        <f>SUM(N48:N131)</f>
        <v>501920.49</v>
      </c>
      <c r="H134" s="439"/>
      <c r="I134" s="440" t="s">
        <v>173</v>
      </c>
      <c r="J134" s="334">
        <v>26</v>
      </c>
    </row>
    <row r="135" spans="1:16">
      <c r="F135" s="334" t="s">
        <v>172</v>
      </c>
      <c r="G135" s="326">
        <f>G133+G134</f>
        <v>826520.49</v>
      </c>
      <c r="H135" s="439"/>
      <c r="I135" s="441" t="s">
        <v>174</v>
      </c>
      <c r="J135" s="334">
        <f>J133+J134</f>
        <v>38</v>
      </c>
    </row>
    <row r="136" spans="1:16">
      <c r="E136" s="3"/>
    </row>
    <row r="137" spans="1:16" ht="15.75">
      <c r="A137" s="480" t="s">
        <v>175</v>
      </c>
      <c r="B137" s="481"/>
      <c r="C137" s="481"/>
      <c r="D137" s="481"/>
      <c r="E137" s="481"/>
      <c r="F137" s="481"/>
      <c r="G137" s="481"/>
      <c r="H137" s="481"/>
      <c r="I137" s="481"/>
      <c r="J137" s="481"/>
      <c r="K137" s="481"/>
      <c r="L137" s="481"/>
      <c r="M137" s="481"/>
    </row>
    <row r="138" spans="1:16" ht="15.75">
      <c r="A138" s="301"/>
      <c r="B138" s="302"/>
      <c r="C138" s="302"/>
      <c r="D138" s="302"/>
      <c r="E138" s="302"/>
      <c r="F138" s="302"/>
      <c r="G138" s="302"/>
      <c r="H138" s="302"/>
      <c r="I138" s="302"/>
      <c r="J138" s="302"/>
      <c r="K138" s="302"/>
      <c r="L138" s="302"/>
      <c r="M138" s="302"/>
    </row>
    <row r="139" spans="1:16" s="3" customFormat="1" ht="30" customHeight="1">
      <c r="A139" s="473" t="s">
        <v>1</v>
      </c>
      <c r="B139" s="470" t="s">
        <v>2</v>
      </c>
      <c r="C139" s="470" t="s">
        <v>3</v>
      </c>
      <c r="D139" s="473" t="s">
        <v>4</v>
      </c>
      <c r="E139" s="473" t="s">
        <v>5</v>
      </c>
      <c r="F139" s="473" t="s">
        <v>6</v>
      </c>
      <c r="G139" s="473" t="s">
        <v>7</v>
      </c>
      <c r="H139" s="473" t="s">
        <v>8</v>
      </c>
      <c r="I139" s="473" t="s">
        <v>9</v>
      </c>
      <c r="J139" s="475" t="s">
        <v>10</v>
      </c>
      <c r="K139" s="476"/>
      <c r="L139" s="477" t="s">
        <v>11</v>
      </c>
      <c r="M139" s="477"/>
      <c r="N139" s="470" t="s">
        <v>12</v>
      </c>
      <c r="O139" s="470" t="s">
        <v>13</v>
      </c>
      <c r="P139" s="470" t="s">
        <v>14</v>
      </c>
    </row>
    <row r="140" spans="1:16" s="3" customFormat="1" ht="35.25" customHeight="1">
      <c r="A140" s="474"/>
      <c r="B140" s="471"/>
      <c r="C140" s="471"/>
      <c r="D140" s="474"/>
      <c r="E140" s="474"/>
      <c r="F140" s="474"/>
      <c r="G140" s="474"/>
      <c r="H140" s="474"/>
      <c r="I140" s="474"/>
      <c r="J140" s="299">
        <v>2016</v>
      </c>
      <c r="K140" s="299">
        <v>2017</v>
      </c>
      <c r="L140" s="298" t="s">
        <v>15</v>
      </c>
      <c r="M140" s="298" t="s">
        <v>16</v>
      </c>
      <c r="N140" s="471"/>
      <c r="O140" s="471"/>
      <c r="P140" s="471"/>
    </row>
    <row r="141" spans="1:16" s="15" customFormat="1" ht="18.75" customHeight="1">
      <c r="A141" s="502">
        <v>1</v>
      </c>
      <c r="B141" s="491">
        <v>4</v>
      </c>
      <c r="C141" s="491">
        <v>2</v>
      </c>
      <c r="D141" s="491" t="s">
        <v>50</v>
      </c>
      <c r="E141" s="715" t="s">
        <v>1808</v>
      </c>
      <c r="F141" s="715" t="s">
        <v>1909</v>
      </c>
      <c r="G141" s="715" t="s">
        <v>1910</v>
      </c>
      <c r="H141" s="715" t="s">
        <v>466</v>
      </c>
      <c r="I141" s="715" t="s">
        <v>1911</v>
      </c>
      <c r="J141" s="715" t="s">
        <v>1769</v>
      </c>
      <c r="K141" s="715" t="s">
        <v>204</v>
      </c>
      <c r="L141" s="508" t="s">
        <v>982</v>
      </c>
      <c r="M141" s="713">
        <v>1</v>
      </c>
      <c r="N141" s="538">
        <v>12362.5</v>
      </c>
      <c r="O141" s="715" t="s">
        <v>1814</v>
      </c>
      <c r="P141" s="717">
        <v>28</v>
      </c>
    </row>
    <row r="142" spans="1:16" s="15" customFormat="1" ht="18.75" customHeight="1">
      <c r="A142" s="503"/>
      <c r="B142" s="492"/>
      <c r="C142" s="492"/>
      <c r="D142" s="492"/>
      <c r="E142" s="716"/>
      <c r="F142" s="716"/>
      <c r="G142" s="716"/>
      <c r="H142" s="716"/>
      <c r="I142" s="716"/>
      <c r="J142" s="716"/>
      <c r="K142" s="716"/>
      <c r="L142" s="712"/>
      <c r="M142" s="712"/>
      <c r="N142" s="539"/>
      <c r="O142" s="716"/>
      <c r="P142" s="718"/>
    </row>
    <row r="143" spans="1:16" s="15" customFormat="1" ht="38.25" customHeight="1">
      <c r="A143" s="503"/>
      <c r="B143" s="492"/>
      <c r="C143" s="492"/>
      <c r="D143" s="492"/>
      <c r="E143" s="716"/>
      <c r="F143" s="716"/>
      <c r="G143" s="716"/>
      <c r="H143" s="716"/>
      <c r="I143" s="716"/>
      <c r="J143" s="716"/>
      <c r="K143" s="716"/>
      <c r="L143" s="300" t="s">
        <v>131</v>
      </c>
      <c r="M143" s="303">
        <v>39</v>
      </c>
      <c r="N143" s="539"/>
      <c r="O143" s="716"/>
      <c r="P143" s="718"/>
    </row>
    <row r="144" spans="1:16" s="15" customFormat="1" ht="24" customHeight="1">
      <c r="A144" s="502">
        <v>2</v>
      </c>
      <c r="B144" s="491">
        <v>13</v>
      </c>
      <c r="C144" s="491">
        <v>5</v>
      </c>
      <c r="D144" s="491" t="s">
        <v>58</v>
      </c>
      <c r="E144" s="715" t="s">
        <v>1752</v>
      </c>
      <c r="F144" s="715" t="s">
        <v>1912</v>
      </c>
      <c r="G144" s="715" t="s">
        <v>1913</v>
      </c>
      <c r="H144" s="715" t="s">
        <v>1914</v>
      </c>
      <c r="I144" s="715" t="s">
        <v>979</v>
      </c>
      <c r="J144" s="715" t="s">
        <v>1915</v>
      </c>
      <c r="K144" s="715" t="s">
        <v>204</v>
      </c>
      <c r="L144" s="508" t="s">
        <v>982</v>
      </c>
      <c r="M144" s="508">
        <v>7</v>
      </c>
      <c r="N144" s="538">
        <v>16093</v>
      </c>
      <c r="O144" s="715" t="s">
        <v>1757</v>
      </c>
      <c r="P144" s="717">
        <v>28</v>
      </c>
    </row>
    <row r="145" spans="1:17" s="15" customFormat="1" ht="15" customHeight="1">
      <c r="A145" s="503"/>
      <c r="B145" s="492"/>
      <c r="C145" s="492"/>
      <c r="D145" s="492"/>
      <c r="E145" s="716"/>
      <c r="F145" s="716"/>
      <c r="G145" s="716"/>
      <c r="H145" s="716"/>
      <c r="I145" s="716"/>
      <c r="J145" s="716"/>
      <c r="K145" s="716"/>
      <c r="L145" s="712"/>
      <c r="M145" s="712"/>
      <c r="N145" s="539"/>
      <c r="O145" s="716"/>
      <c r="P145" s="718"/>
    </row>
    <row r="146" spans="1:17" s="15" customFormat="1" ht="40.5" customHeight="1">
      <c r="A146" s="503"/>
      <c r="B146" s="492"/>
      <c r="C146" s="492"/>
      <c r="D146" s="492"/>
      <c r="E146" s="716"/>
      <c r="F146" s="716"/>
      <c r="G146" s="716"/>
      <c r="H146" s="716"/>
      <c r="I146" s="716"/>
      <c r="J146" s="716"/>
      <c r="K146" s="716"/>
      <c r="L146" s="300" t="s">
        <v>131</v>
      </c>
      <c r="M146" s="300">
        <v>70</v>
      </c>
      <c r="N146" s="539"/>
      <c r="O146" s="716"/>
      <c r="P146" s="718"/>
    </row>
    <row r="147" spans="1:17" s="15" customFormat="1" ht="53.25" customHeight="1">
      <c r="A147" s="502">
        <v>3</v>
      </c>
      <c r="B147" s="491">
        <v>4</v>
      </c>
      <c r="C147" s="491">
        <v>1</v>
      </c>
      <c r="D147" s="491" t="s">
        <v>50</v>
      </c>
      <c r="E147" s="715" t="s">
        <v>1916</v>
      </c>
      <c r="F147" s="715" t="s">
        <v>1917</v>
      </c>
      <c r="G147" s="715" t="s">
        <v>1910</v>
      </c>
      <c r="H147" s="715" t="s">
        <v>579</v>
      </c>
      <c r="I147" s="715" t="s">
        <v>1918</v>
      </c>
      <c r="J147" s="715" t="s">
        <v>1919</v>
      </c>
      <c r="K147" s="715" t="s">
        <v>204</v>
      </c>
      <c r="L147" s="300" t="s">
        <v>1726</v>
      </c>
      <c r="M147" s="303">
        <v>1</v>
      </c>
      <c r="N147" s="538">
        <v>37340.949999999997</v>
      </c>
      <c r="O147" s="715" t="s">
        <v>1920</v>
      </c>
      <c r="P147" s="717">
        <v>27.5</v>
      </c>
    </row>
    <row r="148" spans="1:17" s="15" customFormat="1" ht="38.25">
      <c r="A148" s="503"/>
      <c r="B148" s="492"/>
      <c r="C148" s="492"/>
      <c r="D148" s="492"/>
      <c r="E148" s="716"/>
      <c r="F148" s="716"/>
      <c r="G148" s="716"/>
      <c r="H148" s="716"/>
      <c r="I148" s="716"/>
      <c r="J148" s="716"/>
      <c r="K148" s="716"/>
      <c r="L148" s="130" t="s">
        <v>1727</v>
      </c>
      <c r="M148" s="303">
        <v>45</v>
      </c>
      <c r="N148" s="539"/>
      <c r="O148" s="716"/>
      <c r="P148" s="718"/>
    </row>
    <row r="149" spans="1:17" s="15" customFormat="1" ht="21.75" customHeight="1">
      <c r="A149" s="502">
        <v>4</v>
      </c>
      <c r="B149" s="491">
        <v>13</v>
      </c>
      <c r="C149" s="491">
        <v>4</v>
      </c>
      <c r="D149" s="491" t="s">
        <v>99</v>
      </c>
      <c r="E149" s="715" t="s">
        <v>1840</v>
      </c>
      <c r="F149" s="715" t="s">
        <v>1921</v>
      </c>
      <c r="G149" s="715" t="s">
        <v>1922</v>
      </c>
      <c r="H149" s="715" t="s">
        <v>1780</v>
      </c>
      <c r="I149" s="715" t="s">
        <v>1923</v>
      </c>
      <c r="J149" s="715" t="s">
        <v>1924</v>
      </c>
      <c r="K149" s="715" t="s">
        <v>204</v>
      </c>
      <c r="L149" s="508" t="s">
        <v>982</v>
      </c>
      <c r="M149" s="713">
        <v>1</v>
      </c>
      <c r="N149" s="538">
        <v>19000</v>
      </c>
      <c r="O149" s="715" t="s">
        <v>1846</v>
      </c>
      <c r="P149" s="717">
        <v>27</v>
      </c>
    </row>
    <row r="150" spans="1:17" s="15" customFormat="1" ht="12.75" customHeight="1">
      <c r="A150" s="503"/>
      <c r="B150" s="492"/>
      <c r="C150" s="492"/>
      <c r="D150" s="492"/>
      <c r="E150" s="716"/>
      <c r="F150" s="716"/>
      <c r="G150" s="716"/>
      <c r="H150" s="716"/>
      <c r="I150" s="716"/>
      <c r="J150" s="716"/>
      <c r="K150" s="716"/>
      <c r="L150" s="712"/>
      <c r="M150" s="712"/>
      <c r="N150" s="539"/>
      <c r="O150" s="716"/>
      <c r="P150" s="718"/>
    </row>
    <row r="151" spans="1:17" s="15" customFormat="1" ht="40.5" customHeight="1">
      <c r="A151" s="503"/>
      <c r="B151" s="492"/>
      <c r="C151" s="492"/>
      <c r="D151" s="492"/>
      <c r="E151" s="716"/>
      <c r="F151" s="716"/>
      <c r="G151" s="716"/>
      <c r="H151" s="716"/>
      <c r="I151" s="716"/>
      <c r="J151" s="716"/>
      <c r="K151" s="716"/>
      <c r="L151" s="300" t="s">
        <v>131</v>
      </c>
      <c r="M151" s="303">
        <v>2000</v>
      </c>
      <c r="N151" s="539"/>
      <c r="O151" s="716"/>
      <c r="P151" s="718"/>
    </row>
    <row r="152" spans="1:17" s="15" customFormat="1" ht="40.5" customHeight="1">
      <c r="A152" s="502">
        <v>5</v>
      </c>
      <c r="B152" s="491">
        <v>13</v>
      </c>
      <c r="C152" s="491">
        <v>4</v>
      </c>
      <c r="D152" s="491" t="s">
        <v>192</v>
      </c>
      <c r="E152" s="715" t="s">
        <v>1925</v>
      </c>
      <c r="F152" s="715" t="s">
        <v>1926</v>
      </c>
      <c r="G152" s="715" t="s">
        <v>1927</v>
      </c>
      <c r="H152" s="715" t="s">
        <v>466</v>
      </c>
      <c r="I152" s="715" t="s">
        <v>1928</v>
      </c>
      <c r="J152" s="715" t="s">
        <v>1929</v>
      </c>
      <c r="K152" s="715" t="s">
        <v>204</v>
      </c>
      <c r="L152" s="300" t="s">
        <v>1726</v>
      </c>
      <c r="M152" s="300">
        <v>2</v>
      </c>
      <c r="N152" s="538">
        <v>16962.18</v>
      </c>
      <c r="O152" s="715" t="s">
        <v>1757</v>
      </c>
      <c r="P152" s="717">
        <v>25.5</v>
      </c>
    </row>
    <row r="153" spans="1:17" s="15" customFormat="1" ht="51.75" customHeight="1">
      <c r="A153" s="503"/>
      <c r="B153" s="492"/>
      <c r="C153" s="492"/>
      <c r="D153" s="492"/>
      <c r="E153" s="716"/>
      <c r="F153" s="716"/>
      <c r="G153" s="716"/>
      <c r="H153" s="716"/>
      <c r="I153" s="716"/>
      <c r="J153" s="716"/>
      <c r="K153" s="716"/>
      <c r="L153" s="130" t="s">
        <v>1727</v>
      </c>
      <c r="M153" s="300">
        <v>30</v>
      </c>
      <c r="N153" s="539"/>
      <c r="O153" s="716"/>
      <c r="P153" s="718"/>
    </row>
    <row r="154" spans="1:17" s="15" customFormat="1" ht="15" customHeight="1">
      <c r="A154" s="502">
        <v>6</v>
      </c>
      <c r="B154" s="491">
        <v>13</v>
      </c>
      <c r="C154" s="491">
        <v>5</v>
      </c>
      <c r="D154" s="491" t="s">
        <v>58</v>
      </c>
      <c r="E154" s="715" t="s">
        <v>1930</v>
      </c>
      <c r="F154" s="715" t="s">
        <v>1931</v>
      </c>
      <c r="G154" s="715" t="s">
        <v>1932</v>
      </c>
      <c r="H154" s="715" t="s">
        <v>1933</v>
      </c>
      <c r="I154" s="715" t="s">
        <v>1934</v>
      </c>
      <c r="J154" s="715" t="s">
        <v>1935</v>
      </c>
      <c r="K154" s="715" t="s">
        <v>204</v>
      </c>
      <c r="L154" s="508" t="s">
        <v>982</v>
      </c>
      <c r="M154" s="713">
        <v>1</v>
      </c>
      <c r="N154" s="538">
        <v>39652.43</v>
      </c>
      <c r="O154" s="715" t="s">
        <v>1936</v>
      </c>
      <c r="P154" s="717">
        <v>25</v>
      </c>
    </row>
    <row r="155" spans="1:17" s="15" customFormat="1" ht="29.25" customHeight="1">
      <c r="A155" s="503"/>
      <c r="B155" s="492"/>
      <c r="C155" s="492"/>
      <c r="D155" s="492"/>
      <c r="E155" s="716"/>
      <c r="F155" s="716"/>
      <c r="G155" s="716"/>
      <c r="H155" s="716"/>
      <c r="I155" s="716"/>
      <c r="J155" s="716"/>
      <c r="K155" s="716"/>
      <c r="L155" s="712"/>
      <c r="M155" s="712"/>
      <c r="N155" s="539"/>
      <c r="O155" s="716"/>
      <c r="P155" s="718"/>
    </row>
    <row r="156" spans="1:17" s="15" customFormat="1" ht="14.25" customHeight="1">
      <c r="A156" s="502">
        <v>7</v>
      </c>
      <c r="B156" s="491">
        <v>11</v>
      </c>
      <c r="C156" s="491">
        <v>5</v>
      </c>
      <c r="D156" s="491" t="s">
        <v>58</v>
      </c>
      <c r="E156" s="715" t="s">
        <v>1937</v>
      </c>
      <c r="F156" s="715" t="s">
        <v>1938</v>
      </c>
      <c r="G156" s="715" t="s">
        <v>1575</v>
      </c>
      <c r="H156" s="715" t="s">
        <v>1939</v>
      </c>
      <c r="I156" s="715" t="s">
        <v>1940</v>
      </c>
      <c r="J156" s="715" t="s">
        <v>1941</v>
      </c>
      <c r="K156" s="715" t="s">
        <v>204</v>
      </c>
      <c r="L156" s="508" t="s">
        <v>982</v>
      </c>
      <c r="M156" s="713">
        <v>30</v>
      </c>
      <c r="N156" s="538">
        <v>50400</v>
      </c>
      <c r="O156" s="715" t="s">
        <v>1942</v>
      </c>
      <c r="P156" s="717">
        <v>25</v>
      </c>
      <c r="Q156" s="99"/>
    </row>
    <row r="157" spans="1:17" s="15" customFormat="1" ht="22.5" customHeight="1">
      <c r="A157" s="503"/>
      <c r="B157" s="492"/>
      <c r="C157" s="492"/>
      <c r="D157" s="492"/>
      <c r="E157" s="716"/>
      <c r="F157" s="716"/>
      <c r="G157" s="716"/>
      <c r="H157" s="716"/>
      <c r="I157" s="716"/>
      <c r="J157" s="716"/>
      <c r="K157" s="716"/>
      <c r="L157" s="712"/>
      <c r="M157" s="712"/>
      <c r="N157" s="539"/>
      <c r="O157" s="716"/>
      <c r="P157" s="718"/>
      <c r="Q157" s="99"/>
    </row>
    <row r="158" spans="1:17" s="15" customFormat="1" ht="36.75" customHeight="1">
      <c r="A158" s="503"/>
      <c r="B158" s="492"/>
      <c r="C158" s="492"/>
      <c r="D158" s="492"/>
      <c r="E158" s="716"/>
      <c r="F158" s="716"/>
      <c r="G158" s="716"/>
      <c r="H158" s="716"/>
      <c r="I158" s="716"/>
      <c r="J158" s="716"/>
      <c r="K158" s="716"/>
      <c r="L158" s="300" t="s">
        <v>131</v>
      </c>
      <c r="M158" s="303">
        <v>1000</v>
      </c>
      <c r="N158" s="539"/>
      <c r="O158" s="716"/>
      <c r="P158" s="718"/>
      <c r="Q158" s="99"/>
    </row>
    <row r="159" spans="1:17" s="15" customFormat="1" ht="24" customHeight="1">
      <c r="A159" s="502">
        <v>8</v>
      </c>
      <c r="B159" s="491">
        <v>11</v>
      </c>
      <c r="C159" s="491">
        <v>5</v>
      </c>
      <c r="D159" s="491" t="s">
        <v>58</v>
      </c>
      <c r="E159" s="715" t="s">
        <v>1943</v>
      </c>
      <c r="F159" s="715" t="s">
        <v>1944</v>
      </c>
      <c r="G159" s="715" t="s">
        <v>1945</v>
      </c>
      <c r="H159" s="715" t="s">
        <v>1946</v>
      </c>
      <c r="I159" s="715" t="s">
        <v>1947</v>
      </c>
      <c r="J159" s="715" t="s">
        <v>1948</v>
      </c>
      <c r="K159" s="715" t="s">
        <v>204</v>
      </c>
      <c r="L159" s="508" t="s">
        <v>982</v>
      </c>
      <c r="M159" s="713">
        <v>2</v>
      </c>
      <c r="N159" s="538">
        <v>32267.68</v>
      </c>
      <c r="O159" s="715" t="s">
        <v>1949</v>
      </c>
      <c r="P159" s="717">
        <v>24</v>
      </c>
    </row>
    <row r="160" spans="1:17" s="15" customFormat="1" ht="6" customHeight="1">
      <c r="A160" s="503"/>
      <c r="B160" s="492"/>
      <c r="C160" s="492"/>
      <c r="D160" s="492"/>
      <c r="E160" s="716"/>
      <c r="F160" s="716"/>
      <c r="G160" s="716"/>
      <c r="H160" s="716"/>
      <c r="I160" s="716"/>
      <c r="J160" s="716"/>
      <c r="K160" s="716"/>
      <c r="L160" s="712"/>
      <c r="M160" s="712"/>
      <c r="N160" s="539"/>
      <c r="O160" s="716"/>
      <c r="P160" s="718"/>
    </row>
    <row r="161" spans="1:16" s="15" customFormat="1" ht="39" customHeight="1">
      <c r="A161" s="503"/>
      <c r="B161" s="492"/>
      <c r="C161" s="492"/>
      <c r="D161" s="492"/>
      <c r="E161" s="716"/>
      <c r="F161" s="716"/>
      <c r="G161" s="716"/>
      <c r="H161" s="716"/>
      <c r="I161" s="716"/>
      <c r="J161" s="716"/>
      <c r="K161" s="716"/>
      <c r="L161" s="300" t="s">
        <v>131</v>
      </c>
      <c r="M161" s="303">
        <v>120</v>
      </c>
      <c r="N161" s="539"/>
      <c r="O161" s="716"/>
      <c r="P161" s="718"/>
    </row>
    <row r="162" spans="1:16" s="15" customFormat="1" ht="19.5" customHeight="1">
      <c r="A162" s="515">
        <v>9</v>
      </c>
      <c r="B162" s="469">
        <v>11</v>
      </c>
      <c r="C162" s="469">
        <v>5</v>
      </c>
      <c r="D162" s="469" t="s">
        <v>58</v>
      </c>
      <c r="E162" s="711" t="s">
        <v>1950</v>
      </c>
      <c r="F162" s="711" t="s">
        <v>1951</v>
      </c>
      <c r="G162" s="711" t="s">
        <v>1579</v>
      </c>
      <c r="H162" s="711" t="s">
        <v>1952</v>
      </c>
      <c r="I162" s="711" t="s">
        <v>1953</v>
      </c>
      <c r="J162" s="711" t="s">
        <v>1954</v>
      </c>
      <c r="K162" s="711" t="s">
        <v>204</v>
      </c>
      <c r="L162" s="508" t="s">
        <v>982</v>
      </c>
      <c r="M162" s="713">
        <v>6</v>
      </c>
      <c r="N162" s="537">
        <v>92250</v>
      </c>
      <c r="O162" s="711" t="s">
        <v>1955</v>
      </c>
      <c r="P162" s="714">
        <v>22</v>
      </c>
    </row>
    <row r="163" spans="1:16" s="15" customFormat="1" ht="13.5" customHeight="1">
      <c r="A163" s="515"/>
      <c r="B163" s="469"/>
      <c r="C163" s="469"/>
      <c r="D163" s="469"/>
      <c r="E163" s="711"/>
      <c r="F163" s="711"/>
      <c r="G163" s="711"/>
      <c r="H163" s="711"/>
      <c r="I163" s="711"/>
      <c r="J163" s="711"/>
      <c r="K163" s="711"/>
      <c r="L163" s="712"/>
      <c r="M163" s="712"/>
      <c r="N163" s="537"/>
      <c r="O163" s="711"/>
      <c r="P163" s="714"/>
    </row>
    <row r="164" spans="1:16" s="15" customFormat="1" ht="39.75" customHeight="1">
      <c r="A164" s="515"/>
      <c r="B164" s="469"/>
      <c r="C164" s="469"/>
      <c r="D164" s="469"/>
      <c r="E164" s="711"/>
      <c r="F164" s="711"/>
      <c r="G164" s="711"/>
      <c r="H164" s="711"/>
      <c r="I164" s="711"/>
      <c r="J164" s="711"/>
      <c r="K164" s="711"/>
      <c r="L164" s="300" t="s">
        <v>131</v>
      </c>
      <c r="M164" s="303">
        <v>50</v>
      </c>
      <c r="N164" s="537"/>
      <c r="O164" s="711"/>
      <c r="P164" s="714"/>
    </row>
    <row r="165" spans="1:16" s="15" customFormat="1" ht="37.5" customHeight="1">
      <c r="A165" s="515"/>
      <c r="B165" s="469"/>
      <c r="C165" s="469"/>
      <c r="D165" s="469"/>
      <c r="E165" s="711"/>
      <c r="F165" s="711"/>
      <c r="G165" s="711"/>
      <c r="H165" s="711"/>
      <c r="I165" s="711"/>
      <c r="J165" s="711"/>
      <c r="K165" s="711"/>
      <c r="L165" s="300" t="s">
        <v>1726</v>
      </c>
      <c r="M165" s="303">
        <v>1</v>
      </c>
      <c r="N165" s="537"/>
      <c r="O165" s="711"/>
      <c r="P165" s="714"/>
    </row>
    <row r="166" spans="1:16" s="15" customFormat="1" ht="39.75" customHeight="1">
      <c r="A166" s="515"/>
      <c r="B166" s="469"/>
      <c r="C166" s="469"/>
      <c r="D166" s="469"/>
      <c r="E166" s="711"/>
      <c r="F166" s="711"/>
      <c r="G166" s="711"/>
      <c r="H166" s="711"/>
      <c r="I166" s="711"/>
      <c r="J166" s="711"/>
      <c r="K166" s="711"/>
      <c r="L166" s="130" t="s">
        <v>1727</v>
      </c>
      <c r="M166" s="303">
        <v>50</v>
      </c>
      <c r="N166" s="537"/>
      <c r="O166" s="711"/>
      <c r="P166" s="714"/>
    </row>
    <row r="167" spans="1:16" s="15" customFormat="1" ht="24.75" customHeight="1">
      <c r="A167" s="515">
        <v>10</v>
      </c>
      <c r="B167" s="469">
        <v>11</v>
      </c>
      <c r="C167" s="469">
        <v>1</v>
      </c>
      <c r="D167" s="469" t="s">
        <v>58</v>
      </c>
      <c r="E167" s="711" t="s">
        <v>1956</v>
      </c>
      <c r="F167" s="711" t="s">
        <v>1957</v>
      </c>
      <c r="G167" s="711" t="s">
        <v>1958</v>
      </c>
      <c r="H167" s="711" t="s">
        <v>414</v>
      </c>
      <c r="I167" s="711" t="s">
        <v>979</v>
      </c>
      <c r="J167" s="711" t="s">
        <v>1959</v>
      </c>
      <c r="K167" s="711" t="s">
        <v>204</v>
      </c>
      <c r="L167" s="508" t="s">
        <v>982</v>
      </c>
      <c r="M167" s="713">
        <v>2</v>
      </c>
      <c r="N167" s="537">
        <v>49800</v>
      </c>
      <c r="O167" s="711" t="s">
        <v>1960</v>
      </c>
      <c r="P167" s="714">
        <v>22</v>
      </c>
    </row>
    <row r="168" spans="1:16" s="15" customFormat="1" ht="12.75">
      <c r="A168" s="515"/>
      <c r="B168" s="469"/>
      <c r="C168" s="469"/>
      <c r="D168" s="469"/>
      <c r="E168" s="711"/>
      <c r="F168" s="711"/>
      <c r="G168" s="711"/>
      <c r="H168" s="711"/>
      <c r="I168" s="711"/>
      <c r="J168" s="711"/>
      <c r="K168" s="711"/>
      <c r="L168" s="712"/>
      <c r="M168" s="712"/>
      <c r="N168" s="537"/>
      <c r="O168" s="711"/>
      <c r="P168" s="714"/>
    </row>
    <row r="169" spans="1:16" s="15" customFormat="1" ht="38.25">
      <c r="A169" s="515"/>
      <c r="B169" s="469"/>
      <c r="C169" s="469"/>
      <c r="D169" s="469"/>
      <c r="E169" s="711"/>
      <c r="F169" s="711"/>
      <c r="G169" s="711"/>
      <c r="H169" s="711"/>
      <c r="I169" s="711"/>
      <c r="J169" s="711"/>
      <c r="K169" s="711"/>
      <c r="L169" s="300" t="s">
        <v>131</v>
      </c>
      <c r="M169" s="303">
        <v>200</v>
      </c>
      <c r="N169" s="537"/>
      <c r="O169" s="711"/>
      <c r="P169" s="714"/>
    </row>
  </sheetData>
  <mergeCells count="767">
    <mergeCell ref="O4:O5"/>
    <mergeCell ref="P4:P5"/>
    <mergeCell ref="G4:G5"/>
    <mergeCell ref="H4:H5"/>
    <mergeCell ref="I4:I5"/>
    <mergeCell ref="J4:K4"/>
    <mergeCell ref="L4:M4"/>
    <mergeCell ref="N4:N5"/>
    <mergeCell ref="A4:A5"/>
    <mergeCell ref="B4:B5"/>
    <mergeCell ref="C4:C5"/>
    <mergeCell ref="D4:D5"/>
    <mergeCell ref="E4:E5"/>
    <mergeCell ref="F4:F5"/>
    <mergeCell ref="H6:H8"/>
    <mergeCell ref="I6:I8"/>
    <mergeCell ref="A6:A8"/>
    <mergeCell ref="B6:B8"/>
    <mergeCell ref="C6:C8"/>
    <mergeCell ref="D6:D8"/>
    <mergeCell ref="E6:E8"/>
    <mergeCell ref="F6:F8"/>
    <mergeCell ref="G6:G8"/>
    <mergeCell ref="N9:N11"/>
    <mergeCell ref="O9:O11"/>
    <mergeCell ref="P9:P11"/>
    <mergeCell ref="J9:J11"/>
    <mergeCell ref="K9:K11"/>
    <mergeCell ref="L9:L10"/>
    <mergeCell ref="M9:M10"/>
    <mergeCell ref="N6:N8"/>
    <mergeCell ref="O6:O8"/>
    <mergeCell ref="P6:P8"/>
    <mergeCell ref="J6:J8"/>
    <mergeCell ref="K6:K8"/>
    <mergeCell ref="L6:L7"/>
    <mergeCell ref="M6:M7"/>
    <mergeCell ref="H9:H11"/>
    <mergeCell ref="I9:I11"/>
    <mergeCell ref="A9:A11"/>
    <mergeCell ref="B9:B11"/>
    <mergeCell ref="C9:C11"/>
    <mergeCell ref="D9:D11"/>
    <mergeCell ref="E9:E11"/>
    <mergeCell ref="F9:F11"/>
    <mergeCell ref="G9:G11"/>
    <mergeCell ref="A12:A14"/>
    <mergeCell ref="B12:B14"/>
    <mergeCell ref="C12:C14"/>
    <mergeCell ref="D12:D14"/>
    <mergeCell ref="E12:E14"/>
    <mergeCell ref="F12:F14"/>
    <mergeCell ref="G12:G14"/>
    <mergeCell ref="N12:N14"/>
    <mergeCell ref="O12:O14"/>
    <mergeCell ref="J12:J14"/>
    <mergeCell ref="K12:K14"/>
    <mergeCell ref="L12:L13"/>
    <mergeCell ref="M12:M13"/>
    <mergeCell ref="N15:N17"/>
    <mergeCell ref="O15:O17"/>
    <mergeCell ref="P15:P17"/>
    <mergeCell ref="J15:J17"/>
    <mergeCell ref="K15:K17"/>
    <mergeCell ref="L15:L16"/>
    <mergeCell ref="M15:M16"/>
    <mergeCell ref="H12:H14"/>
    <mergeCell ref="I12:I14"/>
    <mergeCell ref="H15:H17"/>
    <mergeCell ref="I15:I17"/>
    <mergeCell ref="P12:P14"/>
    <mergeCell ref="L21:L22"/>
    <mergeCell ref="M21:M22"/>
    <mergeCell ref="A18:A20"/>
    <mergeCell ref="B18:B20"/>
    <mergeCell ref="A15:A17"/>
    <mergeCell ref="B15:B17"/>
    <mergeCell ref="C15:C17"/>
    <mergeCell ref="D15:D17"/>
    <mergeCell ref="E15:E17"/>
    <mergeCell ref="F15:F17"/>
    <mergeCell ref="G15:G17"/>
    <mergeCell ref="A21:A25"/>
    <mergeCell ref="B21:B25"/>
    <mergeCell ref="C21:C25"/>
    <mergeCell ref="D21:D25"/>
    <mergeCell ref="E21:E25"/>
    <mergeCell ref="F21:F25"/>
    <mergeCell ref="G21:G25"/>
    <mergeCell ref="H18:H20"/>
    <mergeCell ref="I18:I20"/>
    <mergeCell ref="P26:P28"/>
    <mergeCell ref="J26:J28"/>
    <mergeCell ref="K26:K28"/>
    <mergeCell ref="L26:L27"/>
    <mergeCell ref="M26:M27"/>
    <mergeCell ref="H21:H25"/>
    <mergeCell ref="I21:I25"/>
    <mergeCell ref="N18:N20"/>
    <mergeCell ref="C18:C20"/>
    <mergeCell ref="D18:D20"/>
    <mergeCell ref="E18:E20"/>
    <mergeCell ref="F18:F20"/>
    <mergeCell ref="G18:G20"/>
    <mergeCell ref="O18:O20"/>
    <mergeCell ref="P18:P20"/>
    <mergeCell ref="J18:J20"/>
    <mergeCell ref="K18:K20"/>
    <mergeCell ref="L18:L19"/>
    <mergeCell ref="M18:M19"/>
    <mergeCell ref="N21:N25"/>
    <mergeCell ref="O21:O25"/>
    <mergeCell ref="P21:P25"/>
    <mergeCell ref="J21:J25"/>
    <mergeCell ref="K21:K25"/>
    <mergeCell ref="A26:A28"/>
    <mergeCell ref="B26:B28"/>
    <mergeCell ref="C26:C28"/>
    <mergeCell ref="D26:D28"/>
    <mergeCell ref="E26:E28"/>
    <mergeCell ref="F26:F28"/>
    <mergeCell ref="G26:G28"/>
    <mergeCell ref="N26:N28"/>
    <mergeCell ref="O26:O28"/>
    <mergeCell ref="B29:B33"/>
    <mergeCell ref="C29:C33"/>
    <mergeCell ref="D29:D33"/>
    <mergeCell ref="E29:E33"/>
    <mergeCell ref="F29:F33"/>
    <mergeCell ref="G29:G33"/>
    <mergeCell ref="H26:H28"/>
    <mergeCell ref="I26:I28"/>
    <mergeCell ref="H34:H36"/>
    <mergeCell ref="I34:I36"/>
    <mergeCell ref="N29:N33"/>
    <mergeCell ref="O29:O33"/>
    <mergeCell ref="P29:P33"/>
    <mergeCell ref="A34:A36"/>
    <mergeCell ref="B34:B36"/>
    <mergeCell ref="C34:C36"/>
    <mergeCell ref="D34:D36"/>
    <mergeCell ref="E34:E36"/>
    <mergeCell ref="F34:F36"/>
    <mergeCell ref="G34:G36"/>
    <mergeCell ref="H29:H33"/>
    <mergeCell ref="I29:I33"/>
    <mergeCell ref="J29:J33"/>
    <mergeCell ref="K29:K33"/>
    <mergeCell ref="L29:L30"/>
    <mergeCell ref="M29:M30"/>
    <mergeCell ref="N34:N36"/>
    <mergeCell ref="O34:O36"/>
    <mergeCell ref="P34:P36"/>
    <mergeCell ref="J34:J36"/>
    <mergeCell ref="K34:K36"/>
    <mergeCell ref="L34:L35"/>
    <mergeCell ref="M34:M35"/>
    <mergeCell ref="A29:A33"/>
    <mergeCell ref="O37:O39"/>
    <mergeCell ref="P37:P39"/>
    <mergeCell ref="A40:A42"/>
    <mergeCell ref="B40:B42"/>
    <mergeCell ref="C40:C42"/>
    <mergeCell ref="D40:D42"/>
    <mergeCell ref="E40:E42"/>
    <mergeCell ref="F40:F42"/>
    <mergeCell ref="G40:G42"/>
    <mergeCell ref="H37:H39"/>
    <mergeCell ref="I37:I39"/>
    <mergeCell ref="J37:J39"/>
    <mergeCell ref="K37:K39"/>
    <mergeCell ref="L37:L38"/>
    <mergeCell ref="M37:M38"/>
    <mergeCell ref="N40:N42"/>
    <mergeCell ref="O40:O42"/>
    <mergeCell ref="P40:P42"/>
    <mergeCell ref="J40:J42"/>
    <mergeCell ref="K40:K42"/>
    <mergeCell ref="L40:L41"/>
    <mergeCell ref="M40:M41"/>
    <mergeCell ref="A37:A39"/>
    <mergeCell ref="B37:B39"/>
    <mergeCell ref="H40:H42"/>
    <mergeCell ref="I40:I42"/>
    <mergeCell ref="N37:N39"/>
    <mergeCell ref="C37:C39"/>
    <mergeCell ref="D37:D39"/>
    <mergeCell ref="E37:E39"/>
    <mergeCell ref="F37:F39"/>
    <mergeCell ref="G37:G39"/>
    <mergeCell ref="J43:J47"/>
    <mergeCell ref="K43:K47"/>
    <mergeCell ref="N43:N47"/>
    <mergeCell ref="G43:G47"/>
    <mergeCell ref="H43:H47"/>
    <mergeCell ref="I43:I47"/>
    <mergeCell ref="L52:L53"/>
    <mergeCell ref="M52:M53"/>
    <mergeCell ref="N52:N55"/>
    <mergeCell ref="O52:O55"/>
    <mergeCell ref="P52:P55"/>
    <mergeCell ref="N48:N51"/>
    <mergeCell ref="O48:O51"/>
    <mergeCell ref="P48:P51"/>
    <mergeCell ref="H48:H51"/>
    <mergeCell ref="I48:I51"/>
    <mergeCell ref="J48:J51"/>
    <mergeCell ref="K48:K51"/>
    <mergeCell ref="L48:L49"/>
    <mergeCell ref="M48:M49"/>
    <mergeCell ref="A48:A51"/>
    <mergeCell ref="B48:B51"/>
    <mergeCell ref="C48:C51"/>
    <mergeCell ref="D48:D51"/>
    <mergeCell ref="E48:E51"/>
    <mergeCell ref="F48:F51"/>
    <mergeCell ref="G48:G51"/>
    <mergeCell ref="J52:J55"/>
    <mergeCell ref="K52:K55"/>
    <mergeCell ref="C52:C55"/>
    <mergeCell ref="D52:D55"/>
    <mergeCell ref="E52:E55"/>
    <mergeCell ref="F52:F55"/>
    <mergeCell ref="G52:G55"/>
    <mergeCell ref="H52:H55"/>
    <mergeCell ref="I52:I55"/>
    <mergeCell ref="A52:A55"/>
    <mergeCell ref="B52:B55"/>
    <mergeCell ref="P68:P70"/>
    <mergeCell ref="J68:J70"/>
    <mergeCell ref="K68:K70"/>
    <mergeCell ref="L68:L69"/>
    <mergeCell ref="M68:M69"/>
    <mergeCell ref="N68:N70"/>
    <mergeCell ref="O68:O70"/>
    <mergeCell ref="A68:A70"/>
    <mergeCell ref="B68:B70"/>
    <mergeCell ref="C68:C70"/>
    <mergeCell ref="D68:D70"/>
    <mergeCell ref="E68:E70"/>
    <mergeCell ref="F68:F70"/>
    <mergeCell ref="G68:G70"/>
    <mergeCell ref="H68:H70"/>
    <mergeCell ref="I68:I70"/>
    <mergeCell ref="P71:P72"/>
    <mergeCell ref="J73:J75"/>
    <mergeCell ref="K73:K75"/>
    <mergeCell ref="L73:L74"/>
    <mergeCell ref="M73:M74"/>
    <mergeCell ref="N73:N75"/>
    <mergeCell ref="O73:O75"/>
    <mergeCell ref="P73:P75"/>
    <mergeCell ref="A73:A75"/>
    <mergeCell ref="B73:B75"/>
    <mergeCell ref="C73:C75"/>
    <mergeCell ref="D73:D75"/>
    <mergeCell ref="E73:E75"/>
    <mergeCell ref="F73:F75"/>
    <mergeCell ref="G73:G75"/>
    <mergeCell ref="H73:H75"/>
    <mergeCell ref="I73:I75"/>
    <mergeCell ref="I86:I88"/>
    <mergeCell ref="B84:B85"/>
    <mergeCell ref="C84:C85"/>
    <mergeCell ref="D84:D85"/>
    <mergeCell ref="E84:E85"/>
    <mergeCell ref="N84:N85"/>
    <mergeCell ref="O84:O85"/>
    <mergeCell ref="P84:P85"/>
    <mergeCell ref="F84:F85"/>
    <mergeCell ref="G84:G85"/>
    <mergeCell ref="H84:H85"/>
    <mergeCell ref="I84:I85"/>
    <mergeCell ref="J84:J85"/>
    <mergeCell ref="K84:K85"/>
    <mergeCell ref="A84:A85"/>
    <mergeCell ref="A86:A88"/>
    <mergeCell ref="B86:B88"/>
    <mergeCell ref="C86:C88"/>
    <mergeCell ref="D86:D88"/>
    <mergeCell ref="E86:E88"/>
    <mergeCell ref="F86:F88"/>
    <mergeCell ref="G86:G88"/>
    <mergeCell ref="H86:H88"/>
    <mergeCell ref="J93:J95"/>
    <mergeCell ref="K93:K95"/>
    <mergeCell ref="L93:L94"/>
    <mergeCell ref="M93:M94"/>
    <mergeCell ref="N93:N95"/>
    <mergeCell ref="O93:O95"/>
    <mergeCell ref="P93:P95"/>
    <mergeCell ref="K96:K98"/>
    <mergeCell ref="L96:L97"/>
    <mergeCell ref="M96:M97"/>
    <mergeCell ref="N96:N98"/>
    <mergeCell ref="O96:O98"/>
    <mergeCell ref="P96:P98"/>
    <mergeCell ref="J96:J98"/>
    <mergeCell ref="K106:K108"/>
    <mergeCell ref="L106:L107"/>
    <mergeCell ref="M106:M107"/>
    <mergeCell ref="N106:N108"/>
    <mergeCell ref="O106:O108"/>
    <mergeCell ref="P106:P108"/>
    <mergeCell ref="J109:J111"/>
    <mergeCell ref="K109:K111"/>
    <mergeCell ref="L109:L110"/>
    <mergeCell ref="M109:M110"/>
    <mergeCell ref="N109:N111"/>
    <mergeCell ref="O109:O111"/>
    <mergeCell ref="P109:P111"/>
    <mergeCell ref="L113:L114"/>
    <mergeCell ref="M113:M114"/>
    <mergeCell ref="N113:N115"/>
    <mergeCell ref="O113:O115"/>
    <mergeCell ref="P113:P115"/>
    <mergeCell ref="J116:J118"/>
    <mergeCell ref="K116:K118"/>
    <mergeCell ref="L116:L117"/>
    <mergeCell ref="E116:E118"/>
    <mergeCell ref="F116:F118"/>
    <mergeCell ref="G116:G118"/>
    <mergeCell ref="H116:H118"/>
    <mergeCell ref="I116:I118"/>
    <mergeCell ref="M116:M117"/>
    <mergeCell ref="N116:N118"/>
    <mergeCell ref="O116:O118"/>
    <mergeCell ref="P116:P118"/>
    <mergeCell ref="K113:K115"/>
    <mergeCell ref="O147:O148"/>
    <mergeCell ref="P147:P148"/>
    <mergeCell ref="J123:J125"/>
    <mergeCell ref="K123:K125"/>
    <mergeCell ref="L123:L124"/>
    <mergeCell ref="M123:M124"/>
    <mergeCell ref="N123:N125"/>
    <mergeCell ref="O123:O125"/>
    <mergeCell ref="P123:P125"/>
    <mergeCell ref="J126:J131"/>
    <mergeCell ref="K126:K131"/>
    <mergeCell ref="L126:L127"/>
    <mergeCell ref="M126:M127"/>
    <mergeCell ref="N126:N131"/>
    <mergeCell ref="O126:O131"/>
    <mergeCell ref="P126:P131"/>
    <mergeCell ref="N147:N148"/>
    <mergeCell ref="A137:M137"/>
    <mergeCell ref="A139:A140"/>
    <mergeCell ref="B139:B140"/>
    <mergeCell ref="C139:C140"/>
    <mergeCell ref="D139:D140"/>
    <mergeCell ref="E139:E140"/>
    <mergeCell ref="F139:F140"/>
    <mergeCell ref="O43:O47"/>
    <mergeCell ref="P43:P47"/>
    <mergeCell ref="A159:A161"/>
    <mergeCell ref="B159:B161"/>
    <mergeCell ref="C159:C161"/>
    <mergeCell ref="D159:D161"/>
    <mergeCell ref="E159:E161"/>
    <mergeCell ref="F159:F161"/>
    <mergeCell ref="G159:G161"/>
    <mergeCell ref="H159:H161"/>
    <mergeCell ref="I159:I161"/>
    <mergeCell ref="M144:M145"/>
    <mergeCell ref="N144:N146"/>
    <mergeCell ref="O144:O146"/>
    <mergeCell ref="P144:P146"/>
    <mergeCell ref="A147:A148"/>
    <mergeCell ref="B147:B148"/>
    <mergeCell ref="C147:C148"/>
    <mergeCell ref="D147:D148"/>
    <mergeCell ref="E147:E148"/>
    <mergeCell ref="F147:F148"/>
    <mergeCell ref="G147:G148"/>
    <mergeCell ref="H147:H148"/>
    <mergeCell ref="G149:G151"/>
    <mergeCell ref="H149:H151"/>
    <mergeCell ref="I149:I151"/>
    <mergeCell ref="J149:J151"/>
    <mergeCell ref="A43:A47"/>
    <mergeCell ref="B43:B47"/>
    <mergeCell ref="C43:C47"/>
    <mergeCell ref="D43:D47"/>
    <mergeCell ref="E43:E47"/>
    <mergeCell ref="F43:F47"/>
    <mergeCell ref="A144:A146"/>
    <mergeCell ref="B144:B146"/>
    <mergeCell ref="C144:C146"/>
    <mergeCell ref="D144:D146"/>
    <mergeCell ref="E144:E146"/>
    <mergeCell ref="F144:F146"/>
    <mergeCell ref="J113:J115"/>
    <mergeCell ref="G144:G146"/>
    <mergeCell ref="H144:H146"/>
    <mergeCell ref="I144:I146"/>
    <mergeCell ref="J106:J108"/>
    <mergeCell ref="A102:A105"/>
    <mergeCell ref="I147:I148"/>
    <mergeCell ref="J147:J148"/>
    <mergeCell ref="C61:C63"/>
    <mergeCell ref="K147:K148"/>
    <mergeCell ref="J144:J146"/>
    <mergeCell ref="K144:K146"/>
    <mergeCell ref="L144:L145"/>
    <mergeCell ref="K149:K151"/>
    <mergeCell ref="J154:J155"/>
    <mergeCell ref="K154:K155"/>
    <mergeCell ref="L149:L150"/>
    <mergeCell ref="G61:G63"/>
    <mergeCell ref="H61:H63"/>
    <mergeCell ref="I61:I63"/>
    <mergeCell ref="J61:J63"/>
    <mergeCell ref="K61:K63"/>
    <mergeCell ref="L61:L62"/>
    <mergeCell ref="J91:J92"/>
    <mergeCell ref="K91:K92"/>
    <mergeCell ref="K102:K105"/>
    <mergeCell ref="J119:J122"/>
    <mergeCell ref="K119:K122"/>
    <mergeCell ref="L119:L120"/>
    <mergeCell ref="G139:G140"/>
    <mergeCell ref="H139:H140"/>
    <mergeCell ref="I139:I140"/>
    <mergeCell ref="J139:K139"/>
    <mergeCell ref="O56:O60"/>
    <mergeCell ref="P56:P60"/>
    <mergeCell ref="A56:A60"/>
    <mergeCell ref="B56:B60"/>
    <mergeCell ref="C56:C60"/>
    <mergeCell ref="D56:D60"/>
    <mergeCell ref="E56:E60"/>
    <mergeCell ref="F56:F60"/>
    <mergeCell ref="G56:G60"/>
    <mergeCell ref="H56:H60"/>
    <mergeCell ref="I56:I60"/>
    <mergeCell ref="J56:J60"/>
    <mergeCell ref="K56:K60"/>
    <mergeCell ref="N56:N60"/>
    <mergeCell ref="M61:M62"/>
    <mergeCell ref="N61:N63"/>
    <mergeCell ref="L56:L57"/>
    <mergeCell ref="M56:M57"/>
    <mergeCell ref="O61:O63"/>
    <mergeCell ref="P61:P63"/>
    <mergeCell ref="A64:A67"/>
    <mergeCell ref="B64:B67"/>
    <mergeCell ref="C64:C67"/>
    <mergeCell ref="D64:D67"/>
    <mergeCell ref="E64:E67"/>
    <mergeCell ref="F64:F67"/>
    <mergeCell ref="G64:G67"/>
    <mergeCell ref="H64:H67"/>
    <mergeCell ref="I64:I67"/>
    <mergeCell ref="J64:J67"/>
    <mergeCell ref="K64:K67"/>
    <mergeCell ref="L64:L65"/>
    <mergeCell ref="M64:M65"/>
    <mergeCell ref="N64:N67"/>
    <mergeCell ref="O64:O67"/>
    <mergeCell ref="P64:P67"/>
    <mergeCell ref="A61:A63"/>
    <mergeCell ref="B61:B63"/>
    <mergeCell ref="D61:D63"/>
    <mergeCell ref="E61:E63"/>
    <mergeCell ref="F61:F63"/>
    <mergeCell ref="N76:N78"/>
    <mergeCell ref="O76:O78"/>
    <mergeCell ref="A71:A72"/>
    <mergeCell ref="B71:B72"/>
    <mergeCell ref="C71:C72"/>
    <mergeCell ref="D71:D72"/>
    <mergeCell ref="E71:E72"/>
    <mergeCell ref="F71:F72"/>
    <mergeCell ref="G71:G72"/>
    <mergeCell ref="H71:H72"/>
    <mergeCell ref="I71:I72"/>
    <mergeCell ref="J71:J72"/>
    <mergeCell ref="K71:K72"/>
    <mergeCell ref="N71:N72"/>
    <mergeCell ref="O71:O72"/>
    <mergeCell ref="A76:A78"/>
    <mergeCell ref="B76:B78"/>
    <mergeCell ref="C76:C78"/>
    <mergeCell ref="D76:D78"/>
    <mergeCell ref="E76:E78"/>
    <mergeCell ref="F76:F78"/>
    <mergeCell ref="P76:P78"/>
    <mergeCell ref="A79:A83"/>
    <mergeCell ref="B79:B83"/>
    <mergeCell ref="C79:C83"/>
    <mergeCell ref="D79:D83"/>
    <mergeCell ref="E79:E83"/>
    <mergeCell ref="F79:F83"/>
    <mergeCell ref="G79:G83"/>
    <mergeCell ref="H79:H83"/>
    <mergeCell ref="I79:I83"/>
    <mergeCell ref="J79:J83"/>
    <mergeCell ref="K79:K83"/>
    <mergeCell ref="L79:L80"/>
    <mergeCell ref="M79:M80"/>
    <mergeCell ref="N79:N83"/>
    <mergeCell ref="O79:O83"/>
    <mergeCell ref="P79:P83"/>
    <mergeCell ref="G76:G78"/>
    <mergeCell ref="H76:H78"/>
    <mergeCell ref="I76:I78"/>
    <mergeCell ref="J76:J78"/>
    <mergeCell ref="K76:K78"/>
    <mergeCell ref="L76:L77"/>
    <mergeCell ref="M76:M77"/>
    <mergeCell ref="A89:A90"/>
    <mergeCell ref="B89:B90"/>
    <mergeCell ref="C89:C90"/>
    <mergeCell ref="D89:D90"/>
    <mergeCell ref="E89:E90"/>
    <mergeCell ref="F89:F90"/>
    <mergeCell ref="G89:G90"/>
    <mergeCell ref="H89:H90"/>
    <mergeCell ref="I89:I90"/>
    <mergeCell ref="N91:N92"/>
    <mergeCell ref="O91:O92"/>
    <mergeCell ref="P91:P92"/>
    <mergeCell ref="J86:J88"/>
    <mergeCell ref="K86:K88"/>
    <mergeCell ref="L86:L87"/>
    <mergeCell ref="M86:M87"/>
    <mergeCell ref="N86:N88"/>
    <mergeCell ref="O86:O88"/>
    <mergeCell ref="P86:P88"/>
    <mergeCell ref="J89:J90"/>
    <mergeCell ref="K89:K90"/>
    <mergeCell ref="N89:N90"/>
    <mergeCell ref="O89:O90"/>
    <mergeCell ref="P89:P90"/>
    <mergeCell ref="A91:A92"/>
    <mergeCell ref="B91:B92"/>
    <mergeCell ref="C91:C92"/>
    <mergeCell ref="D91:D92"/>
    <mergeCell ref="E91:E92"/>
    <mergeCell ref="F91:F92"/>
    <mergeCell ref="G91:G92"/>
    <mergeCell ref="H91:H92"/>
    <mergeCell ref="I91:I92"/>
    <mergeCell ref="B93:B95"/>
    <mergeCell ref="C93:C95"/>
    <mergeCell ref="D93:D95"/>
    <mergeCell ref="E93:E95"/>
    <mergeCell ref="F93:F95"/>
    <mergeCell ref="G93:G95"/>
    <mergeCell ref="H93:H95"/>
    <mergeCell ref="I93:I95"/>
    <mergeCell ref="A96:A98"/>
    <mergeCell ref="B96:B98"/>
    <mergeCell ref="C96:C98"/>
    <mergeCell ref="D96:D98"/>
    <mergeCell ref="E96:E98"/>
    <mergeCell ref="F96:F98"/>
    <mergeCell ref="G96:G98"/>
    <mergeCell ref="H96:H98"/>
    <mergeCell ref="I96:I98"/>
    <mergeCell ref="A93:A95"/>
    <mergeCell ref="A99:A101"/>
    <mergeCell ref="B99:B101"/>
    <mergeCell ref="O99:O101"/>
    <mergeCell ref="C99:C101"/>
    <mergeCell ref="D99:D101"/>
    <mergeCell ref="E99:E101"/>
    <mergeCell ref="L99:L100"/>
    <mergeCell ref="M99:M100"/>
    <mergeCell ref="N99:N101"/>
    <mergeCell ref="N102:N105"/>
    <mergeCell ref="O102:O105"/>
    <mergeCell ref="P102:P105"/>
    <mergeCell ref="L102:L103"/>
    <mergeCell ref="M102:M103"/>
    <mergeCell ref="B102:B105"/>
    <mergeCell ref="P99:P101"/>
    <mergeCell ref="F99:F101"/>
    <mergeCell ref="G99:G101"/>
    <mergeCell ref="H99:H101"/>
    <mergeCell ref="I99:I101"/>
    <mergeCell ref="J99:J101"/>
    <mergeCell ref="K99:K101"/>
    <mergeCell ref="C102:C105"/>
    <mergeCell ref="D102:D105"/>
    <mergeCell ref="E102:E105"/>
    <mergeCell ref="F102:F105"/>
    <mergeCell ref="G102:G105"/>
    <mergeCell ref="H102:H105"/>
    <mergeCell ref="I102:I105"/>
    <mergeCell ref="J102:J105"/>
    <mergeCell ref="A106:A108"/>
    <mergeCell ref="B106:B108"/>
    <mergeCell ref="C106:C108"/>
    <mergeCell ref="D106:D108"/>
    <mergeCell ref="E106:E108"/>
    <mergeCell ref="F106:F108"/>
    <mergeCell ref="G106:G108"/>
    <mergeCell ref="H106:H108"/>
    <mergeCell ref="I106:I108"/>
    <mergeCell ref="A109:A111"/>
    <mergeCell ref="B109:B111"/>
    <mergeCell ref="C109:C111"/>
    <mergeCell ref="D109:D111"/>
    <mergeCell ref="E109:E111"/>
    <mergeCell ref="F109:F111"/>
    <mergeCell ref="G109:G111"/>
    <mergeCell ref="H109:H111"/>
    <mergeCell ref="I109:I111"/>
    <mergeCell ref="A113:A115"/>
    <mergeCell ref="B113:B115"/>
    <mergeCell ref="C113:C115"/>
    <mergeCell ref="D113:D115"/>
    <mergeCell ref="E113:E115"/>
    <mergeCell ref="F113:F115"/>
    <mergeCell ref="G113:G115"/>
    <mergeCell ref="H113:H115"/>
    <mergeCell ref="I113:I115"/>
    <mergeCell ref="M119:M120"/>
    <mergeCell ref="N119:N122"/>
    <mergeCell ref="O119:O122"/>
    <mergeCell ref="P119:P122"/>
    <mergeCell ref="A116:A118"/>
    <mergeCell ref="B116:B118"/>
    <mergeCell ref="C116:C118"/>
    <mergeCell ref="D116:D118"/>
    <mergeCell ref="A119:A122"/>
    <mergeCell ref="B119:B122"/>
    <mergeCell ref="C119:C122"/>
    <mergeCell ref="D119:D122"/>
    <mergeCell ref="E119:E122"/>
    <mergeCell ref="F119:F122"/>
    <mergeCell ref="G119:G122"/>
    <mergeCell ref="H119:H122"/>
    <mergeCell ref="I119:I122"/>
    <mergeCell ref="A123:A125"/>
    <mergeCell ref="B123:B125"/>
    <mergeCell ref="C123:C125"/>
    <mergeCell ref="D123:D125"/>
    <mergeCell ref="E123:E125"/>
    <mergeCell ref="F123:F125"/>
    <mergeCell ref="G123:G125"/>
    <mergeCell ref="H123:H125"/>
    <mergeCell ref="I123:I125"/>
    <mergeCell ref="A126:A131"/>
    <mergeCell ref="B126:B131"/>
    <mergeCell ref="C126:C131"/>
    <mergeCell ref="D126:D131"/>
    <mergeCell ref="E126:E131"/>
    <mergeCell ref="F126:F131"/>
    <mergeCell ref="G126:G131"/>
    <mergeCell ref="H126:H131"/>
    <mergeCell ref="I126:I131"/>
    <mergeCell ref="L139:M139"/>
    <mergeCell ref="P139:P140"/>
    <mergeCell ref="A141:A143"/>
    <mergeCell ref="B141:B143"/>
    <mergeCell ref="C141:C143"/>
    <mergeCell ref="D141:D143"/>
    <mergeCell ref="E141:E143"/>
    <mergeCell ref="F141:F143"/>
    <mergeCell ref="G141:G143"/>
    <mergeCell ref="H141:H143"/>
    <mergeCell ref="I141:I143"/>
    <mergeCell ref="J141:J143"/>
    <mergeCell ref="K141:K143"/>
    <mergeCell ref="L141:L142"/>
    <mergeCell ref="M141:M142"/>
    <mergeCell ref="N141:N143"/>
    <mergeCell ref="O141:O143"/>
    <mergeCell ref="P141:P143"/>
    <mergeCell ref="N139:N140"/>
    <mergeCell ref="O139:O140"/>
    <mergeCell ref="N149:N151"/>
    <mergeCell ref="O149:O151"/>
    <mergeCell ref="P149:P151"/>
    <mergeCell ref="A152:A153"/>
    <mergeCell ref="B152:B153"/>
    <mergeCell ref="C152:C153"/>
    <mergeCell ref="D152:D153"/>
    <mergeCell ref="E152:E153"/>
    <mergeCell ref="F152:F153"/>
    <mergeCell ref="G152:G153"/>
    <mergeCell ref="H152:H153"/>
    <mergeCell ref="I152:I153"/>
    <mergeCell ref="J152:J153"/>
    <mergeCell ref="K152:K153"/>
    <mergeCell ref="N152:N153"/>
    <mergeCell ref="O152:O153"/>
    <mergeCell ref="P152:P153"/>
    <mergeCell ref="A149:A151"/>
    <mergeCell ref="B149:B151"/>
    <mergeCell ref="C149:C151"/>
    <mergeCell ref="D149:D151"/>
    <mergeCell ref="E149:E151"/>
    <mergeCell ref="F149:F151"/>
    <mergeCell ref="M149:M150"/>
    <mergeCell ref="A154:A155"/>
    <mergeCell ref="B154:B155"/>
    <mergeCell ref="C154:C155"/>
    <mergeCell ref="D154:D155"/>
    <mergeCell ref="E154:E155"/>
    <mergeCell ref="F154:F155"/>
    <mergeCell ref="G154:G155"/>
    <mergeCell ref="H154:H155"/>
    <mergeCell ref="I154:I155"/>
    <mergeCell ref="A156:A158"/>
    <mergeCell ref="B156:B158"/>
    <mergeCell ref="C156:C158"/>
    <mergeCell ref="D156:D158"/>
    <mergeCell ref="E156:E158"/>
    <mergeCell ref="F156:F158"/>
    <mergeCell ref="G156:G158"/>
    <mergeCell ref="H156:H158"/>
    <mergeCell ref="I156:I158"/>
    <mergeCell ref="N154:N155"/>
    <mergeCell ref="O154:O155"/>
    <mergeCell ref="P154:P155"/>
    <mergeCell ref="J156:J158"/>
    <mergeCell ref="K156:K158"/>
    <mergeCell ref="L156:L157"/>
    <mergeCell ref="M156:M157"/>
    <mergeCell ref="N156:N158"/>
    <mergeCell ref="O156:O158"/>
    <mergeCell ref="P156:P158"/>
    <mergeCell ref="L154:L155"/>
    <mergeCell ref="M154:M155"/>
    <mergeCell ref="N159:N161"/>
    <mergeCell ref="O159:O161"/>
    <mergeCell ref="P159:P161"/>
    <mergeCell ref="A162:A166"/>
    <mergeCell ref="B162:B166"/>
    <mergeCell ref="C162:C166"/>
    <mergeCell ref="D162:D166"/>
    <mergeCell ref="E162:E166"/>
    <mergeCell ref="F162:F166"/>
    <mergeCell ref="G162:G166"/>
    <mergeCell ref="H162:H166"/>
    <mergeCell ref="I162:I166"/>
    <mergeCell ref="J162:J166"/>
    <mergeCell ref="K162:K166"/>
    <mergeCell ref="N162:N166"/>
    <mergeCell ref="O162:O166"/>
    <mergeCell ref="P162:P166"/>
    <mergeCell ref="L162:L163"/>
    <mergeCell ref="M162:M163"/>
    <mergeCell ref="J159:J161"/>
    <mergeCell ref="K159:K161"/>
    <mergeCell ref="L159:L160"/>
    <mergeCell ref="M159:M160"/>
    <mergeCell ref="J167:J169"/>
    <mergeCell ref="K167:K169"/>
    <mergeCell ref="L167:L168"/>
    <mergeCell ref="M167:M168"/>
    <mergeCell ref="N167:N169"/>
    <mergeCell ref="O167:O169"/>
    <mergeCell ref="P167:P169"/>
    <mergeCell ref="A167:A169"/>
    <mergeCell ref="B167:B169"/>
    <mergeCell ref="C167:C169"/>
    <mergeCell ref="D167:D169"/>
    <mergeCell ref="E167:E169"/>
    <mergeCell ref="F167:F169"/>
    <mergeCell ref="G167:G169"/>
    <mergeCell ref="H167:H169"/>
    <mergeCell ref="I167:I169"/>
  </mergeCells>
  <dataValidations count="1">
    <dataValidation type="list" errorStyle="warning" allowBlank="1" showInputMessage="1" showErrorMessage="1" sqref="D144:D146 IY144:IY146 SU144:SU146 ACQ144:ACQ146 AMM144:AMM146 AWI144:AWI146 BGE144:BGE146 BQA144:BQA146 BZW144:BZW146 CJS144:CJS146 CTO144:CTO146 DDK144:DDK146 DNG144:DNG146 DXC144:DXC146 EGY144:EGY146 EQU144:EQU146 FAQ144:FAQ146 FKM144:FKM146 FUI144:FUI146 GEE144:GEE146 GOA144:GOA146 GXW144:GXW146 HHS144:HHS146 HRO144:HRO146 IBK144:IBK146 ILG144:ILG146 IVC144:IVC146 JEY144:JEY146 JOU144:JOU146 JYQ144:JYQ146 KIM144:KIM146 KSI144:KSI146 LCE144:LCE146 LMA144:LMA146 LVW144:LVW146 MFS144:MFS146 MPO144:MPO146 MZK144:MZK146 NJG144:NJG146 NTC144:NTC146 OCY144:OCY146 OMU144:OMU146 OWQ144:OWQ146 PGM144:PGM146 PQI144:PQI146 QAE144:QAE146 QKA144:QKA146 QTW144:QTW146 RDS144:RDS146 RNO144:RNO146 RXK144:RXK146 SHG144:SHG146 SRC144:SRC146 TAY144:TAY146 TKU144:TKU146 TUQ144:TUQ146 UEM144:UEM146 UOI144:UOI146 UYE144:UYE146 VIA144:VIA146 VRW144:VRW146 WBS144:WBS146 WLO144:WLO146 WVK144:WVK146 D65680:D65682 IY65680:IY65682 SU65680:SU65682 ACQ65680:ACQ65682 AMM65680:AMM65682 AWI65680:AWI65682 BGE65680:BGE65682 BQA65680:BQA65682 BZW65680:BZW65682 CJS65680:CJS65682 CTO65680:CTO65682 DDK65680:DDK65682 DNG65680:DNG65682 DXC65680:DXC65682 EGY65680:EGY65682 EQU65680:EQU65682 FAQ65680:FAQ65682 FKM65680:FKM65682 FUI65680:FUI65682 GEE65680:GEE65682 GOA65680:GOA65682 GXW65680:GXW65682 HHS65680:HHS65682 HRO65680:HRO65682 IBK65680:IBK65682 ILG65680:ILG65682 IVC65680:IVC65682 JEY65680:JEY65682 JOU65680:JOU65682 JYQ65680:JYQ65682 KIM65680:KIM65682 KSI65680:KSI65682 LCE65680:LCE65682 LMA65680:LMA65682 LVW65680:LVW65682 MFS65680:MFS65682 MPO65680:MPO65682 MZK65680:MZK65682 NJG65680:NJG65682 NTC65680:NTC65682 OCY65680:OCY65682 OMU65680:OMU65682 OWQ65680:OWQ65682 PGM65680:PGM65682 PQI65680:PQI65682 QAE65680:QAE65682 QKA65680:QKA65682 QTW65680:QTW65682 RDS65680:RDS65682 RNO65680:RNO65682 RXK65680:RXK65682 SHG65680:SHG65682 SRC65680:SRC65682 TAY65680:TAY65682 TKU65680:TKU65682 TUQ65680:TUQ65682 UEM65680:UEM65682 UOI65680:UOI65682 UYE65680:UYE65682 VIA65680:VIA65682 VRW65680:VRW65682 WBS65680:WBS65682 WLO65680:WLO65682 WVK65680:WVK65682 D131216:D131218 IY131216:IY131218 SU131216:SU131218 ACQ131216:ACQ131218 AMM131216:AMM131218 AWI131216:AWI131218 BGE131216:BGE131218 BQA131216:BQA131218 BZW131216:BZW131218 CJS131216:CJS131218 CTO131216:CTO131218 DDK131216:DDK131218 DNG131216:DNG131218 DXC131216:DXC131218 EGY131216:EGY131218 EQU131216:EQU131218 FAQ131216:FAQ131218 FKM131216:FKM131218 FUI131216:FUI131218 GEE131216:GEE131218 GOA131216:GOA131218 GXW131216:GXW131218 HHS131216:HHS131218 HRO131216:HRO131218 IBK131216:IBK131218 ILG131216:ILG131218 IVC131216:IVC131218 JEY131216:JEY131218 JOU131216:JOU131218 JYQ131216:JYQ131218 KIM131216:KIM131218 KSI131216:KSI131218 LCE131216:LCE131218 LMA131216:LMA131218 LVW131216:LVW131218 MFS131216:MFS131218 MPO131216:MPO131218 MZK131216:MZK131218 NJG131216:NJG131218 NTC131216:NTC131218 OCY131216:OCY131218 OMU131216:OMU131218 OWQ131216:OWQ131218 PGM131216:PGM131218 PQI131216:PQI131218 QAE131216:QAE131218 QKA131216:QKA131218 QTW131216:QTW131218 RDS131216:RDS131218 RNO131216:RNO131218 RXK131216:RXK131218 SHG131216:SHG131218 SRC131216:SRC131218 TAY131216:TAY131218 TKU131216:TKU131218 TUQ131216:TUQ131218 UEM131216:UEM131218 UOI131216:UOI131218 UYE131216:UYE131218 VIA131216:VIA131218 VRW131216:VRW131218 WBS131216:WBS131218 WLO131216:WLO131218 WVK131216:WVK131218 D196752:D196754 IY196752:IY196754 SU196752:SU196754 ACQ196752:ACQ196754 AMM196752:AMM196754 AWI196752:AWI196754 BGE196752:BGE196754 BQA196752:BQA196754 BZW196752:BZW196754 CJS196752:CJS196754 CTO196752:CTO196754 DDK196752:DDK196754 DNG196752:DNG196754 DXC196752:DXC196754 EGY196752:EGY196754 EQU196752:EQU196754 FAQ196752:FAQ196754 FKM196752:FKM196754 FUI196752:FUI196754 GEE196752:GEE196754 GOA196752:GOA196754 GXW196752:GXW196754 HHS196752:HHS196754 HRO196752:HRO196754 IBK196752:IBK196754 ILG196752:ILG196754 IVC196752:IVC196754 JEY196752:JEY196754 JOU196752:JOU196754 JYQ196752:JYQ196754 KIM196752:KIM196754 KSI196752:KSI196754 LCE196752:LCE196754 LMA196752:LMA196754 LVW196752:LVW196754 MFS196752:MFS196754 MPO196752:MPO196754 MZK196752:MZK196754 NJG196752:NJG196754 NTC196752:NTC196754 OCY196752:OCY196754 OMU196752:OMU196754 OWQ196752:OWQ196754 PGM196752:PGM196754 PQI196752:PQI196754 QAE196752:QAE196754 QKA196752:QKA196754 QTW196752:QTW196754 RDS196752:RDS196754 RNO196752:RNO196754 RXK196752:RXK196754 SHG196752:SHG196754 SRC196752:SRC196754 TAY196752:TAY196754 TKU196752:TKU196754 TUQ196752:TUQ196754 UEM196752:UEM196754 UOI196752:UOI196754 UYE196752:UYE196754 VIA196752:VIA196754 VRW196752:VRW196754 WBS196752:WBS196754 WLO196752:WLO196754 WVK196752:WVK196754 D262288:D262290 IY262288:IY262290 SU262288:SU262290 ACQ262288:ACQ262290 AMM262288:AMM262290 AWI262288:AWI262290 BGE262288:BGE262290 BQA262288:BQA262290 BZW262288:BZW262290 CJS262288:CJS262290 CTO262288:CTO262290 DDK262288:DDK262290 DNG262288:DNG262290 DXC262288:DXC262290 EGY262288:EGY262290 EQU262288:EQU262290 FAQ262288:FAQ262290 FKM262288:FKM262290 FUI262288:FUI262290 GEE262288:GEE262290 GOA262288:GOA262290 GXW262288:GXW262290 HHS262288:HHS262290 HRO262288:HRO262290 IBK262288:IBK262290 ILG262288:ILG262290 IVC262288:IVC262290 JEY262288:JEY262290 JOU262288:JOU262290 JYQ262288:JYQ262290 KIM262288:KIM262290 KSI262288:KSI262290 LCE262288:LCE262290 LMA262288:LMA262290 LVW262288:LVW262290 MFS262288:MFS262290 MPO262288:MPO262290 MZK262288:MZK262290 NJG262288:NJG262290 NTC262288:NTC262290 OCY262288:OCY262290 OMU262288:OMU262290 OWQ262288:OWQ262290 PGM262288:PGM262290 PQI262288:PQI262290 QAE262288:QAE262290 QKA262288:QKA262290 QTW262288:QTW262290 RDS262288:RDS262290 RNO262288:RNO262290 RXK262288:RXK262290 SHG262288:SHG262290 SRC262288:SRC262290 TAY262288:TAY262290 TKU262288:TKU262290 TUQ262288:TUQ262290 UEM262288:UEM262290 UOI262288:UOI262290 UYE262288:UYE262290 VIA262288:VIA262290 VRW262288:VRW262290 WBS262288:WBS262290 WLO262288:WLO262290 WVK262288:WVK262290 D327824:D327826 IY327824:IY327826 SU327824:SU327826 ACQ327824:ACQ327826 AMM327824:AMM327826 AWI327824:AWI327826 BGE327824:BGE327826 BQA327824:BQA327826 BZW327824:BZW327826 CJS327824:CJS327826 CTO327824:CTO327826 DDK327824:DDK327826 DNG327824:DNG327826 DXC327824:DXC327826 EGY327824:EGY327826 EQU327824:EQU327826 FAQ327824:FAQ327826 FKM327824:FKM327826 FUI327824:FUI327826 GEE327824:GEE327826 GOA327824:GOA327826 GXW327824:GXW327826 HHS327824:HHS327826 HRO327824:HRO327826 IBK327824:IBK327826 ILG327824:ILG327826 IVC327824:IVC327826 JEY327824:JEY327826 JOU327824:JOU327826 JYQ327824:JYQ327826 KIM327824:KIM327826 KSI327824:KSI327826 LCE327824:LCE327826 LMA327824:LMA327826 LVW327824:LVW327826 MFS327824:MFS327826 MPO327824:MPO327826 MZK327824:MZK327826 NJG327824:NJG327826 NTC327824:NTC327826 OCY327824:OCY327826 OMU327824:OMU327826 OWQ327824:OWQ327826 PGM327824:PGM327826 PQI327824:PQI327826 QAE327824:QAE327826 QKA327824:QKA327826 QTW327824:QTW327826 RDS327824:RDS327826 RNO327824:RNO327826 RXK327824:RXK327826 SHG327824:SHG327826 SRC327824:SRC327826 TAY327824:TAY327826 TKU327824:TKU327826 TUQ327824:TUQ327826 UEM327824:UEM327826 UOI327824:UOI327826 UYE327824:UYE327826 VIA327824:VIA327826 VRW327824:VRW327826 WBS327824:WBS327826 WLO327824:WLO327826 WVK327824:WVK327826 D393360:D393362 IY393360:IY393362 SU393360:SU393362 ACQ393360:ACQ393362 AMM393360:AMM393362 AWI393360:AWI393362 BGE393360:BGE393362 BQA393360:BQA393362 BZW393360:BZW393362 CJS393360:CJS393362 CTO393360:CTO393362 DDK393360:DDK393362 DNG393360:DNG393362 DXC393360:DXC393362 EGY393360:EGY393362 EQU393360:EQU393362 FAQ393360:FAQ393362 FKM393360:FKM393362 FUI393360:FUI393362 GEE393360:GEE393362 GOA393360:GOA393362 GXW393360:GXW393362 HHS393360:HHS393362 HRO393360:HRO393362 IBK393360:IBK393362 ILG393360:ILG393362 IVC393360:IVC393362 JEY393360:JEY393362 JOU393360:JOU393362 JYQ393360:JYQ393362 KIM393360:KIM393362 KSI393360:KSI393362 LCE393360:LCE393362 LMA393360:LMA393362 LVW393360:LVW393362 MFS393360:MFS393362 MPO393360:MPO393362 MZK393360:MZK393362 NJG393360:NJG393362 NTC393360:NTC393362 OCY393360:OCY393362 OMU393360:OMU393362 OWQ393360:OWQ393362 PGM393360:PGM393362 PQI393360:PQI393362 QAE393360:QAE393362 QKA393360:QKA393362 QTW393360:QTW393362 RDS393360:RDS393362 RNO393360:RNO393362 RXK393360:RXK393362 SHG393360:SHG393362 SRC393360:SRC393362 TAY393360:TAY393362 TKU393360:TKU393362 TUQ393360:TUQ393362 UEM393360:UEM393362 UOI393360:UOI393362 UYE393360:UYE393362 VIA393360:VIA393362 VRW393360:VRW393362 WBS393360:WBS393362 WLO393360:WLO393362 WVK393360:WVK393362 D458896:D458898 IY458896:IY458898 SU458896:SU458898 ACQ458896:ACQ458898 AMM458896:AMM458898 AWI458896:AWI458898 BGE458896:BGE458898 BQA458896:BQA458898 BZW458896:BZW458898 CJS458896:CJS458898 CTO458896:CTO458898 DDK458896:DDK458898 DNG458896:DNG458898 DXC458896:DXC458898 EGY458896:EGY458898 EQU458896:EQU458898 FAQ458896:FAQ458898 FKM458896:FKM458898 FUI458896:FUI458898 GEE458896:GEE458898 GOA458896:GOA458898 GXW458896:GXW458898 HHS458896:HHS458898 HRO458896:HRO458898 IBK458896:IBK458898 ILG458896:ILG458898 IVC458896:IVC458898 JEY458896:JEY458898 JOU458896:JOU458898 JYQ458896:JYQ458898 KIM458896:KIM458898 KSI458896:KSI458898 LCE458896:LCE458898 LMA458896:LMA458898 LVW458896:LVW458898 MFS458896:MFS458898 MPO458896:MPO458898 MZK458896:MZK458898 NJG458896:NJG458898 NTC458896:NTC458898 OCY458896:OCY458898 OMU458896:OMU458898 OWQ458896:OWQ458898 PGM458896:PGM458898 PQI458896:PQI458898 QAE458896:QAE458898 QKA458896:QKA458898 QTW458896:QTW458898 RDS458896:RDS458898 RNO458896:RNO458898 RXK458896:RXK458898 SHG458896:SHG458898 SRC458896:SRC458898 TAY458896:TAY458898 TKU458896:TKU458898 TUQ458896:TUQ458898 UEM458896:UEM458898 UOI458896:UOI458898 UYE458896:UYE458898 VIA458896:VIA458898 VRW458896:VRW458898 WBS458896:WBS458898 WLO458896:WLO458898 WVK458896:WVK458898 D524432:D524434 IY524432:IY524434 SU524432:SU524434 ACQ524432:ACQ524434 AMM524432:AMM524434 AWI524432:AWI524434 BGE524432:BGE524434 BQA524432:BQA524434 BZW524432:BZW524434 CJS524432:CJS524434 CTO524432:CTO524434 DDK524432:DDK524434 DNG524432:DNG524434 DXC524432:DXC524434 EGY524432:EGY524434 EQU524432:EQU524434 FAQ524432:FAQ524434 FKM524432:FKM524434 FUI524432:FUI524434 GEE524432:GEE524434 GOA524432:GOA524434 GXW524432:GXW524434 HHS524432:HHS524434 HRO524432:HRO524434 IBK524432:IBK524434 ILG524432:ILG524434 IVC524432:IVC524434 JEY524432:JEY524434 JOU524432:JOU524434 JYQ524432:JYQ524434 KIM524432:KIM524434 KSI524432:KSI524434 LCE524432:LCE524434 LMA524432:LMA524434 LVW524432:LVW524434 MFS524432:MFS524434 MPO524432:MPO524434 MZK524432:MZK524434 NJG524432:NJG524434 NTC524432:NTC524434 OCY524432:OCY524434 OMU524432:OMU524434 OWQ524432:OWQ524434 PGM524432:PGM524434 PQI524432:PQI524434 QAE524432:QAE524434 QKA524432:QKA524434 QTW524432:QTW524434 RDS524432:RDS524434 RNO524432:RNO524434 RXK524432:RXK524434 SHG524432:SHG524434 SRC524432:SRC524434 TAY524432:TAY524434 TKU524432:TKU524434 TUQ524432:TUQ524434 UEM524432:UEM524434 UOI524432:UOI524434 UYE524432:UYE524434 VIA524432:VIA524434 VRW524432:VRW524434 WBS524432:WBS524434 WLO524432:WLO524434 WVK524432:WVK524434 D589968:D589970 IY589968:IY589970 SU589968:SU589970 ACQ589968:ACQ589970 AMM589968:AMM589970 AWI589968:AWI589970 BGE589968:BGE589970 BQA589968:BQA589970 BZW589968:BZW589970 CJS589968:CJS589970 CTO589968:CTO589970 DDK589968:DDK589970 DNG589968:DNG589970 DXC589968:DXC589970 EGY589968:EGY589970 EQU589968:EQU589970 FAQ589968:FAQ589970 FKM589968:FKM589970 FUI589968:FUI589970 GEE589968:GEE589970 GOA589968:GOA589970 GXW589968:GXW589970 HHS589968:HHS589970 HRO589968:HRO589970 IBK589968:IBK589970 ILG589968:ILG589970 IVC589968:IVC589970 JEY589968:JEY589970 JOU589968:JOU589970 JYQ589968:JYQ589970 KIM589968:KIM589970 KSI589968:KSI589970 LCE589968:LCE589970 LMA589968:LMA589970 LVW589968:LVW589970 MFS589968:MFS589970 MPO589968:MPO589970 MZK589968:MZK589970 NJG589968:NJG589970 NTC589968:NTC589970 OCY589968:OCY589970 OMU589968:OMU589970 OWQ589968:OWQ589970 PGM589968:PGM589970 PQI589968:PQI589970 QAE589968:QAE589970 QKA589968:QKA589970 QTW589968:QTW589970 RDS589968:RDS589970 RNO589968:RNO589970 RXK589968:RXK589970 SHG589968:SHG589970 SRC589968:SRC589970 TAY589968:TAY589970 TKU589968:TKU589970 TUQ589968:TUQ589970 UEM589968:UEM589970 UOI589968:UOI589970 UYE589968:UYE589970 VIA589968:VIA589970 VRW589968:VRW589970 WBS589968:WBS589970 WLO589968:WLO589970 WVK589968:WVK589970 D655504:D655506 IY655504:IY655506 SU655504:SU655506 ACQ655504:ACQ655506 AMM655504:AMM655506 AWI655504:AWI655506 BGE655504:BGE655506 BQA655504:BQA655506 BZW655504:BZW655506 CJS655504:CJS655506 CTO655504:CTO655506 DDK655504:DDK655506 DNG655504:DNG655506 DXC655504:DXC655506 EGY655504:EGY655506 EQU655504:EQU655506 FAQ655504:FAQ655506 FKM655504:FKM655506 FUI655504:FUI655506 GEE655504:GEE655506 GOA655504:GOA655506 GXW655504:GXW655506 HHS655504:HHS655506 HRO655504:HRO655506 IBK655504:IBK655506 ILG655504:ILG655506 IVC655504:IVC655506 JEY655504:JEY655506 JOU655504:JOU655506 JYQ655504:JYQ655506 KIM655504:KIM655506 KSI655504:KSI655506 LCE655504:LCE655506 LMA655504:LMA655506 LVW655504:LVW655506 MFS655504:MFS655506 MPO655504:MPO655506 MZK655504:MZK655506 NJG655504:NJG655506 NTC655504:NTC655506 OCY655504:OCY655506 OMU655504:OMU655506 OWQ655504:OWQ655506 PGM655504:PGM655506 PQI655504:PQI655506 QAE655504:QAE655506 QKA655504:QKA655506 QTW655504:QTW655506 RDS655504:RDS655506 RNO655504:RNO655506 RXK655504:RXK655506 SHG655504:SHG655506 SRC655504:SRC655506 TAY655504:TAY655506 TKU655504:TKU655506 TUQ655504:TUQ655506 UEM655504:UEM655506 UOI655504:UOI655506 UYE655504:UYE655506 VIA655504:VIA655506 VRW655504:VRW655506 WBS655504:WBS655506 WLO655504:WLO655506 WVK655504:WVK655506 D721040:D721042 IY721040:IY721042 SU721040:SU721042 ACQ721040:ACQ721042 AMM721040:AMM721042 AWI721040:AWI721042 BGE721040:BGE721042 BQA721040:BQA721042 BZW721040:BZW721042 CJS721040:CJS721042 CTO721040:CTO721042 DDK721040:DDK721042 DNG721040:DNG721042 DXC721040:DXC721042 EGY721040:EGY721042 EQU721040:EQU721042 FAQ721040:FAQ721042 FKM721040:FKM721042 FUI721040:FUI721042 GEE721040:GEE721042 GOA721040:GOA721042 GXW721040:GXW721042 HHS721040:HHS721042 HRO721040:HRO721042 IBK721040:IBK721042 ILG721040:ILG721042 IVC721040:IVC721042 JEY721040:JEY721042 JOU721040:JOU721042 JYQ721040:JYQ721042 KIM721040:KIM721042 KSI721040:KSI721042 LCE721040:LCE721042 LMA721040:LMA721042 LVW721040:LVW721042 MFS721040:MFS721042 MPO721040:MPO721042 MZK721040:MZK721042 NJG721040:NJG721042 NTC721040:NTC721042 OCY721040:OCY721042 OMU721040:OMU721042 OWQ721040:OWQ721042 PGM721040:PGM721042 PQI721040:PQI721042 QAE721040:QAE721042 QKA721040:QKA721042 QTW721040:QTW721042 RDS721040:RDS721042 RNO721040:RNO721042 RXK721040:RXK721042 SHG721040:SHG721042 SRC721040:SRC721042 TAY721040:TAY721042 TKU721040:TKU721042 TUQ721040:TUQ721042 UEM721040:UEM721042 UOI721040:UOI721042 UYE721040:UYE721042 VIA721040:VIA721042 VRW721040:VRW721042 WBS721040:WBS721042 WLO721040:WLO721042 WVK721040:WVK721042 D786576:D786578 IY786576:IY786578 SU786576:SU786578 ACQ786576:ACQ786578 AMM786576:AMM786578 AWI786576:AWI786578 BGE786576:BGE786578 BQA786576:BQA786578 BZW786576:BZW786578 CJS786576:CJS786578 CTO786576:CTO786578 DDK786576:DDK786578 DNG786576:DNG786578 DXC786576:DXC786578 EGY786576:EGY786578 EQU786576:EQU786578 FAQ786576:FAQ786578 FKM786576:FKM786578 FUI786576:FUI786578 GEE786576:GEE786578 GOA786576:GOA786578 GXW786576:GXW786578 HHS786576:HHS786578 HRO786576:HRO786578 IBK786576:IBK786578 ILG786576:ILG786578 IVC786576:IVC786578 JEY786576:JEY786578 JOU786576:JOU786578 JYQ786576:JYQ786578 KIM786576:KIM786578 KSI786576:KSI786578 LCE786576:LCE786578 LMA786576:LMA786578 LVW786576:LVW786578 MFS786576:MFS786578 MPO786576:MPO786578 MZK786576:MZK786578 NJG786576:NJG786578 NTC786576:NTC786578 OCY786576:OCY786578 OMU786576:OMU786578 OWQ786576:OWQ786578 PGM786576:PGM786578 PQI786576:PQI786578 QAE786576:QAE786578 QKA786576:QKA786578 QTW786576:QTW786578 RDS786576:RDS786578 RNO786576:RNO786578 RXK786576:RXK786578 SHG786576:SHG786578 SRC786576:SRC786578 TAY786576:TAY786578 TKU786576:TKU786578 TUQ786576:TUQ786578 UEM786576:UEM786578 UOI786576:UOI786578 UYE786576:UYE786578 VIA786576:VIA786578 VRW786576:VRW786578 WBS786576:WBS786578 WLO786576:WLO786578 WVK786576:WVK786578 D852112:D852114 IY852112:IY852114 SU852112:SU852114 ACQ852112:ACQ852114 AMM852112:AMM852114 AWI852112:AWI852114 BGE852112:BGE852114 BQA852112:BQA852114 BZW852112:BZW852114 CJS852112:CJS852114 CTO852112:CTO852114 DDK852112:DDK852114 DNG852112:DNG852114 DXC852112:DXC852114 EGY852112:EGY852114 EQU852112:EQU852114 FAQ852112:FAQ852114 FKM852112:FKM852114 FUI852112:FUI852114 GEE852112:GEE852114 GOA852112:GOA852114 GXW852112:GXW852114 HHS852112:HHS852114 HRO852112:HRO852114 IBK852112:IBK852114 ILG852112:ILG852114 IVC852112:IVC852114 JEY852112:JEY852114 JOU852112:JOU852114 JYQ852112:JYQ852114 KIM852112:KIM852114 KSI852112:KSI852114 LCE852112:LCE852114 LMA852112:LMA852114 LVW852112:LVW852114 MFS852112:MFS852114 MPO852112:MPO852114 MZK852112:MZK852114 NJG852112:NJG852114 NTC852112:NTC852114 OCY852112:OCY852114 OMU852112:OMU852114 OWQ852112:OWQ852114 PGM852112:PGM852114 PQI852112:PQI852114 QAE852112:QAE852114 QKA852112:QKA852114 QTW852112:QTW852114 RDS852112:RDS852114 RNO852112:RNO852114 RXK852112:RXK852114 SHG852112:SHG852114 SRC852112:SRC852114 TAY852112:TAY852114 TKU852112:TKU852114 TUQ852112:TUQ852114 UEM852112:UEM852114 UOI852112:UOI852114 UYE852112:UYE852114 VIA852112:VIA852114 VRW852112:VRW852114 WBS852112:WBS852114 WLO852112:WLO852114 WVK852112:WVK852114 D917648:D917650 IY917648:IY917650 SU917648:SU917650 ACQ917648:ACQ917650 AMM917648:AMM917650 AWI917648:AWI917650 BGE917648:BGE917650 BQA917648:BQA917650 BZW917648:BZW917650 CJS917648:CJS917650 CTO917648:CTO917650 DDK917648:DDK917650 DNG917648:DNG917650 DXC917648:DXC917650 EGY917648:EGY917650 EQU917648:EQU917650 FAQ917648:FAQ917650 FKM917648:FKM917650 FUI917648:FUI917650 GEE917648:GEE917650 GOA917648:GOA917650 GXW917648:GXW917650 HHS917648:HHS917650 HRO917648:HRO917650 IBK917648:IBK917650 ILG917648:ILG917650 IVC917648:IVC917650 JEY917648:JEY917650 JOU917648:JOU917650 JYQ917648:JYQ917650 KIM917648:KIM917650 KSI917648:KSI917650 LCE917648:LCE917650 LMA917648:LMA917650 LVW917648:LVW917650 MFS917648:MFS917650 MPO917648:MPO917650 MZK917648:MZK917650 NJG917648:NJG917650 NTC917648:NTC917650 OCY917648:OCY917650 OMU917648:OMU917650 OWQ917648:OWQ917650 PGM917648:PGM917650 PQI917648:PQI917650 QAE917648:QAE917650 QKA917648:QKA917650 QTW917648:QTW917650 RDS917648:RDS917650 RNO917648:RNO917650 RXK917648:RXK917650 SHG917648:SHG917650 SRC917648:SRC917650 TAY917648:TAY917650 TKU917648:TKU917650 TUQ917648:TUQ917650 UEM917648:UEM917650 UOI917648:UOI917650 UYE917648:UYE917650 VIA917648:VIA917650 VRW917648:VRW917650 WBS917648:WBS917650 WLO917648:WLO917650 WVK917648:WVK917650 D983184:D983186 IY983184:IY983186 SU983184:SU983186 ACQ983184:ACQ983186 AMM983184:AMM983186 AWI983184:AWI983186 BGE983184:BGE983186 BQA983184:BQA983186 BZW983184:BZW983186 CJS983184:CJS983186 CTO983184:CTO983186 DDK983184:DDK983186 DNG983184:DNG983186 DXC983184:DXC983186 EGY983184:EGY983186 EQU983184:EQU983186 FAQ983184:FAQ983186 FKM983184:FKM983186 FUI983184:FUI983186 GEE983184:GEE983186 GOA983184:GOA983186 GXW983184:GXW983186 HHS983184:HHS983186 HRO983184:HRO983186 IBK983184:IBK983186 ILG983184:ILG983186 IVC983184:IVC983186 JEY983184:JEY983186 JOU983184:JOU983186 JYQ983184:JYQ983186 KIM983184:KIM983186 KSI983184:KSI983186 LCE983184:LCE983186 LMA983184:LMA983186 LVW983184:LVW983186 MFS983184:MFS983186 MPO983184:MPO983186 MZK983184:MZK983186 NJG983184:NJG983186 NTC983184:NTC983186 OCY983184:OCY983186 OMU983184:OMU983186 OWQ983184:OWQ983186 PGM983184:PGM983186 PQI983184:PQI983186 QAE983184:QAE983186 QKA983184:QKA983186 QTW983184:QTW983186 RDS983184:RDS983186 RNO983184:RNO983186 RXK983184:RXK983186 SHG983184:SHG983186 SRC983184:SRC983186 TAY983184:TAY983186 TKU983184:TKU983186 TUQ983184:TUQ983186 UEM983184:UEM983186 UOI983184:UOI983186 UYE983184:UYE983186 VIA983184:VIA983186 VRW983184:VRW983186 WBS983184:WBS983186 WLO983184:WLO983186 WVK983184:WVK983186 B144:B146 IW144:IW146 SS144:SS146 ACO144:ACO146 AMK144:AMK146 AWG144:AWG146 BGC144:BGC146 BPY144:BPY146 BZU144:BZU146 CJQ144:CJQ146 CTM144:CTM146 DDI144:DDI146 DNE144:DNE146 DXA144:DXA146 EGW144:EGW146 EQS144:EQS146 FAO144:FAO146 FKK144:FKK146 FUG144:FUG146 GEC144:GEC146 GNY144:GNY146 GXU144:GXU146 HHQ144:HHQ146 HRM144:HRM146 IBI144:IBI146 ILE144:ILE146 IVA144:IVA146 JEW144:JEW146 JOS144:JOS146 JYO144:JYO146 KIK144:KIK146 KSG144:KSG146 LCC144:LCC146 LLY144:LLY146 LVU144:LVU146 MFQ144:MFQ146 MPM144:MPM146 MZI144:MZI146 NJE144:NJE146 NTA144:NTA146 OCW144:OCW146 OMS144:OMS146 OWO144:OWO146 PGK144:PGK146 PQG144:PQG146 QAC144:QAC146 QJY144:QJY146 QTU144:QTU146 RDQ144:RDQ146 RNM144:RNM146 RXI144:RXI146 SHE144:SHE146 SRA144:SRA146 TAW144:TAW146 TKS144:TKS146 TUO144:TUO146 UEK144:UEK146 UOG144:UOG146 UYC144:UYC146 VHY144:VHY146 VRU144:VRU146 WBQ144:WBQ146 WLM144:WLM146 WVI144:WVI146 B65680:B65682 IW65680:IW65682 SS65680:SS65682 ACO65680:ACO65682 AMK65680:AMK65682 AWG65680:AWG65682 BGC65680:BGC65682 BPY65680:BPY65682 BZU65680:BZU65682 CJQ65680:CJQ65682 CTM65680:CTM65682 DDI65680:DDI65682 DNE65680:DNE65682 DXA65680:DXA65682 EGW65680:EGW65682 EQS65680:EQS65682 FAO65680:FAO65682 FKK65680:FKK65682 FUG65680:FUG65682 GEC65680:GEC65682 GNY65680:GNY65682 GXU65680:GXU65682 HHQ65680:HHQ65682 HRM65680:HRM65682 IBI65680:IBI65682 ILE65680:ILE65682 IVA65680:IVA65682 JEW65680:JEW65682 JOS65680:JOS65682 JYO65680:JYO65682 KIK65680:KIK65682 KSG65680:KSG65682 LCC65680:LCC65682 LLY65680:LLY65682 LVU65680:LVU65682 MFQ65680:MFQ65682 MPM65680:MPM65682 MZI65680:MZI65682 NJE65680:NJE65682 NTA65680:NTA65682 OCW65680:OCW65682 OMS65680:OMS65682 OWO65680:OWO65682 PGK65680:PGK65682 PQG65680:PQG65682 QAC65680:QAC65682 QJY65680:QJY65682 QTU65680:QTU65682 RDQ65680:RDQ65682 RNM65680:RNM65682 RXI65680:RXI65682 SHE65680:SHE65682 SRA65680:SRA65682 TAW65680:TAW65682 TKS65680:TKS65682 TUO65680:TUO65682 UEK65680:UEK65682 UOG65680:UOG65682 UYC65680:UYC65682 VHY65680:VHY65682 VRU65680:VRU65682 WBQ65680:WBQ65682 WLM65680:WLM65682 WVI65680:WVI65682 B131216:B131218 IW131216:IW131218 SS131216:SS131218 ACO131216:ACO131218 AMK131216:AMK131218 AWG131216:AWG131218 BGC131216:BGC131218 BPY131216:BPY131218 BZU131216:BZU131218 CJQ131216:CJQ131218 CTM131216:CTM131218 DDI131216:DDI131218 DNE131216:DNE131218 DXA131216:DXA131218 EGW131216:EGW131218 EQS131216:EQS131218 FAO131216:FAO131218 FKK131216:FKK131218 FUG131216:FUG131218 GEC131216:GEC131218 GNY131216:GNY131218 GXU131216:GXU131218 HHQ131216:HHQ131218 HRM131216:HRM131218 IBI131216:IBI131218 ILE131216:ILE131218 IVA131216:IVA131218 JEW131216:JEW131218 JOS131216:JOS131218 JYO131216:JYO131218 KIK131216:KIK131218 KSG131216:KSG131218 LCC131216:LCC131218 LLY131216:LLY131218 LVU131216:LVU131218 MFQ131216:MFQ131218 MPM131216:MPM131218 MZI131216:MZI131218 NJE131216:NJE131218 NTA131216:NTA131218 OCW131216:OCW131218 OMS131216:OMS131218 OWO131216:OWO131218 PGK131216:PGK131218 PQG131216:PQG131218 QAC131216:QAC131218 QJY131216:QJY131218 QTU131216:QTU131218 RDQ131216:RDQ131218 RNM131216:RNM131218 RXI131216:RXI131218 SHE131216:SHE131218 SRA131216:SRA131218 TAW131216:TAW131218 TKS131216:TKS131218 TUO131216:TUO131218 UEK131216:UEK131218 UOG131216:UOG131218 UYC131216:UYC131218 VHY131216:VHY131218 VRU131216:VRU131218 WBQ131216:WBQ131218 WLM131216:WLM131218 WVI131216:WVI131218 B196752:B196754 IW196752:IW196754 SS196752:SS196754 ACO196752:ACO196754 AMK196752:AMK196754 AWG196752:AWG196754 BGC196752:BGC196754 BPY196752:BPY196754 BZU196752:BZU196754 CJQ196752:CJQ196754 CTM196752:CTM196754 DDI196752:DDI196754 DNE196752:DNE196754 DXA196752:DXA196754 EGW196752:EGW196754 EQS196752:EQS196754 FAO196752:FAO196754 FKK196752:FKK196754 FUG196752:FUG196754 GEC196752:GEC196754 GNY196752:GNY196754 GXU196752:GXU196754 HHQ196752:HHQ196754 HRM196752:HRM196754 IBI196752:IBI196754 ILE196752:ILE196754 IVA196752:IVA196754 JEW196752:JEW196754 JOS196752:JOS196754 JYO196752:JYO196754 KIK196752:KIK196754 KSG196752:KSG196754 LCC196752:LCC196754 LLY196752:LLY196754 LVU196752:LVU196754 MFQ196752:MFQ196754 MPM196752:MPM196754 MZI196752:MZI196754 NJE196752:NJE196754 NTA196752:NTA196754 OCW196752:OCW196754 OMS196752:OMS196754 OWO196752:OWO196754 PGK196752:PGK196754 PQG196752:PQG196754 QAC196752:QAC196754 QJY196752:QJY196754 QTU196752:QTU196754 RDQ196752:RDQ196754 RNM196752:RNM196754 RXI196752:RXI196754 SHE196752:SHE196754 SRA196752:SRA196754 TAW196752:TAW196754 TKS196752:TKS196754 TUO196752:TUO196754 UEK196752:UEK196754 UOG196752:UOG196754 UYC196752:UYC196754 VHY196752:VHY196754 VRU196752:VRU196754 WBQ196752:WBQ196754 WLM196752:WLM196754 WVI196752:WVI196754 B262288:B262290 IW262288:IW262290 SS262288:SS262290 ACO262288:ACO262290 AMK262288:AMK262290 AWG262288:AWG262290 BGC262288:BGC262290 BPY262288:BPY262290 BZU262288:BZU262290 CJQ262288:CJQ262290 CTM262288:CTM262290 DDI262288:DDI262290 DNE262288:DNE262290 DXA262288:DXA262290 EGW262288:EGW262290 EQS262288:EQS262290 FAO262288:FAO262290 FKK262288:FKK262290 FUG262288:FUG262290 GEC262288:GEC262290 GNY262288:GNY262290 GXU262288:GXU262290 HHQ262288:HHQ262290 HRM262288:HRM262290 IBI262288:IBI262290 ILE262288:ILE262290 IVA262288:IVA262290 JEW262288:JEW262290 JOS262288:JOS262290 JYO262288:JYO262290 KIK262288:KIK262290 KSG262288:KSG262290 LCC262288:LCC262290 LLY262288:LLY262290 LVU262288:LVU262290 MFQ262288:MFQ262290 MPM262288:MPM262290 MZI262288:MZI262290 NJE262288:NJE262290 NTA262288:NTA262290 OCW262288:OCW262290 OMS262288:OMS262290 OWO262288:OWO262290 PGK262288:PGK262290 PQG262288:PQG262290 QAC262288:QAC262290 QJY262288:QJY262290 QTU262288:QTU262290 RDQ262288:RDQ262290 RNM262288:RNM262290 RXI262288:RXI262290 SHE262288:SHE262290 SRA262288:SRA262290 TAW262288:TAW262290 TKS262288:TKS262290 TUO262288:TUO262290 UEK262288:UEK262290 UOG262288:UOG262290 UYC262288:UYC262290 VHY262288:VHY262290 VRU262288:VRU262290 WBQ262288:WBQ262290 WLM262288:WLM262290 WVI262288:WVI262290 B327824:B327826 IW327824:IW327826 SS327824:SS327826 ACO327824:ACO327826 AMK327824:AMK327826 AWG327824:AWG327826 BGC327824:BGC327826 BPY327824:BPY327826 BZU327824:BZU327826 CJQ327824:CJQ327826 CTM327824:CTM327826 DDI327824:DDI327826 DNE327824:DNE327826 DXA327824:DXA327826 EGW327824:EGW327826 EQS327824:EQS327826 FAO327824:FAO327826 FKK327824:FKK327826 FUG327824:FUG327826 GEC327824:GEC327826 GNY327824:GNY327826 GXU327824:GXU327826 HHQ327824:HHQ327826 HRM327824:HRM327826 IBI327824:IBI327826 ILE327824:ILE327826 IVA327824:IVA327826 JEW327824:JEW327826 JOS327824:JOS327826 JYO327824:JYO327826 KIK327824:KIK327826 KSG327824:KSG327826 LCC327824:LCC327826 LLY327824:LLY327826 LVU327824:LVU327826 MFQ327824:MFQ327826 MPM327824:MPM327826 MZI327824:MZI327826 NJE327824:NJE327826 NTA327824:NTA327826 OCW327824:OCW327826 OMS327824:OMS327826 OWO327824:OWO327826 PGK327824:PGK327826 PQG327824:PQG327826 QAC327824:QAC327826 QJY327824:QJY327826 QTU327824:QTU327826 RDQ327824:RDQ327826 RNM327824:RNM327826 RXI327824:RXI327826 SHE327824:SHE327826 SRA327824:SRA327826 TAW327824:TAW327826 TKS327824:TKS327826 TUO327824:TUO327826 UEK327824:UEK327826 UOG327824:UOG327826 UYC327824:UYC327826 VHY327824:VHY327826 VRU327824:VRU327826 WBQ327824:WBQ327826 WLM327824:WLM327826 WVI327824:WVI327826 B393360:B393362 IW393360:IW393362 SS393360:SS393362 ACO393360:ACO393362 AMK393360:AMK393362 AWG393360:AWG393362 BGC393360:BGC393362 BPY393360:BPY393362 BZU393360:BZU393362 CJQ393360:CJQ393362 CTM393360:CTM393362 DDI393360:DDI393362 DNE393360:DNE393362 DXA393360:DXA393362 EGW393360:EGW393362 EQS393360:EQS393362 FAO393360:FAO393362 FKK393360:FKK393362 FUG393360:FUG393362 GEC393360:GEC393362 GNY393360:GNY393362 GXU393360:GXU393362 HHQ393360:HHQ393362 HRM393360:HRM393362 IBI393360:IBI393362 ILE393360:ILE393362 IVA393360:IVA393362 JEW393360:JEW393362 JOS393360:JOS393362 JYO393360:JYO393362 KIK393360:KIK393362 KSG393360:KSG393362 LCC393360:LCC393362 LLY393360:LLY393362 LVU393360:LVU393362 MFQ393360:MFQ393362 MPM393360:MPM393362 MZI393360:MZI393362 NJE393360:NJE393362 NTA393360:NTA393362 OCW393360:OCW393362 OMS393360:OMS393362 OWO393360:OWO393362 PGK393360:PGK393362 PQG393360:PQG393362 QAC393360:QAC393362 QJY393360:QJY393362 QTU393360:QTU393362 RDQ393360:RDQ393362 RNM393360:RNM393362 RXI393360:RXI393362 SHE393360:SHE393362 SRA393360:SRA393362 TAW393360:TAW393362 TKS393360:TKS393362 TUO393360:TUO393362 UEK393360:UEK393362 UOG393360:UOG393362 UYC393360:UYC393362 VHY393360:VHY393362 VRU393360:VRU393362 WBQ393360:WBQ393362 WLM393360:WLM393362 WVI393360:WVI393362 B458896:B458898 IW458896:IW458898 SS458896:SS458898 ACO458896:ACO458898 AMK458896:AMK458898 AWG458896:AWG458898 BGC458896:BGC458898 BPY458896:BPY458898 BZU458896:BZU458898 CJQ458896:CJQ458898 CTM458896:CTM458898 DDI458896:DDI458898 DNE458896:DNE458898 DXA458896:DXA458898 EGW458896:EGW458898 EQS458896:EQS458898 FAO458896:FAO458898 FKK458896:FKK458898 FUG458896:FUG458898 GEC458896:GEC458898 GNY458896:GNY458898 GXU458896:GXU458898 HHQ458896:HHQ458898 HRM458896:HRM458898 IBI458896:IBI458898 ILE458896:ILE458898 IVA458896:IVA458898 JEW458896:JEW458898 JOS458896:JOS458898 JYO458896:JYO458898 KIK458896:KIK458898 KSG458896:KSG458898 LCC458896:LCC458898 LLY458896:LLY458898 LVU458896:LVU458898 MFQ458896:MFQ458898 MPM458896:MPM458898 MZI458896:MZI458898 NJE458896:NJE458898 NTA458896:NTA458898 OCW458896:OCW458898 OMS458896:OMS458898 OWO458896:OWO458898 PGK458896:PGK458898 PQG458896:PQG458898 QAC458896:QAC458898 QJY458896:QJY458898 QTU458896:QTU458898 RDQ458896:RDQ458898 RNM458896:RNM458898 RXI458896:RXI458898 SHE458896:SHE458898 SRA458896:SRA458898 TAW458896:TAW458898 TKS458896:TKS458898 TUO458896:TUO458898 UEK458896:UEK458898 UOG458896:UOG458898 UYC458896:UYC458898 VHY458896:VHY458898 VRU458896:VRU458898 WBQ458896:WBQ458898 WLM458896:WLM458898 WVI458896:WVI458898 B524432:B524434 IW524432:IW524434 SS524432:SS524434 ACO524432:ACO524434 AMK524432:AMK524434 AWG524432:AWG524434 BGC524432:BGC524434 BPY524432:BPY524434 BZU524432:BZU524434 CJQ524432:CJQ524434 CTM524432:CTM524434 DDI524432:DDI524434 DNE524432:DNE524434 DXA524432:DXA524434 EGW524432:EGW524434 EQS524432:EQS524434 FAO524432:FAO524434 FKK524432:FKK524434 FUG524432:FUG524434 GEC524432:GEC524434 GNY524432:GNY524434 GXU524432:GXU524434 HHQ524432:HHQ524434 HRM524432:HRM524434 IBI524432:IBI524434 ILE524432:ILE524434 IVA524432:IVA524434 JEW524432:JEW524434 JOS524432:JOS524434 JYO524432:JYO524434 KIK524432:KIK524434 KSG524432:KSG524434 LCC524432:LCC524434 LLY524432:LLY524434 LVU524432:LVU524434 MFQ524432:MFQ524434 MPM524432:MPM524434 MZI524432:MZI524434 NJE524432:NJE524434 NTA524432:NTA524434 OCW524432:OCW524434 OMS524432:OMS524434 OWO524432:OWO524434 PGK524432:PGK524434 PQG524432:PQG524434 QAC524432:QAC524434 QJY524432:QJY524434 QTU524432:QTU524434 RDQ524432:RDQ524434 RNM524432:RNM524434 RXI524432:RXI524434 SHE524432:SHE524434 SRA524432:SRA524434 TAW524432:TAW524434 TKS524432:TKS524434 TUO524432:TUO524434 UEK524432:UEK524434 UOG524432:UOG524434 UYC524432:UYC524434 VHY524432:VHY524434 VRU524432:VRU524434 WBQ524432:WBQ524434 WLM524432:WLM524434 WVI524432:WVI524434 B589968:B589970 IW589968:IW589970 SS589968:SS589970 ACO589968:ACO589970 AMK589968:AMK589970 AWG589968:AWG589970 BGC589968:BGC589970 BPY589968:BPY589970 BZU589968:BZU589970 CJQ589968:CJQ589970 CTM589968:CTM589970 DDI589968:DDI589970 DNE589968:DNE589970 DXA589968:DXA589970 EGW589968:EGW589970 EQS589968:EQS589970 FAO589968:FAO589970 FKK589968:FKK589970 FUG589968:FUG589970 GEC589968:GEC589970 GNY589968:GNY589970 GXU589968:GXU589970 HHQ589968:HHQ589970 HRM589968:HRM589970 IBI589968:IBI589970 ILE589968:ILE589970 IVA589968:IVA589970 JEW589968:JEW589970 JOS589968:JOS589970 JYO589968:JYO589970 KIK589968:KIK589970 KSG589968:KSG589970 LCC589968:LCC589970 LLY589968:LLY589970 LVU589968:LVU589970 MFQ589968:MFQ589970 MPM589968:MPM589970 MZI589968:MZI589970 NJE589968:NJE589970 NTA589968:NTA589970 OCW589968:OCW589970 OMS589968:OMS589970 OWO589968:OWO589970 PGK589968:PGK589970 PQG589968:PQG589970 QAC589968:QAC589970 QJY589968:QJY589970 QTU589968:QTU589970 RDQ589968:RDQ589970 RNM589968:RNM589970 RXI589968:RXI589970 SHE589968:SHE589970 SRA589968:SRA589970 TAW589968:TAW589970 TKS589968:TKS589970 TUO589968:TUO589970 UEK589968:UEK589970 UOG589968:UOG589970 UYC589968:UYC589970 VHY589968:VHY589970 VRU589968:VRU589970 WBQ589968:WBQ589970 WLM589968:WLM589970 WVI589968:WVI589970 B655504:B655506 IW655504:IW655506 SS655504:SS655506 ACO655504:ACO655506 AMK655504:AMK655506 AWG655504:AWG655506 BGC655504:BGC655506 BPY655504:BPY655506 BZU655504:BZU655506 CJQ655504:CJQ655506 CTM655504:CTM655506 DDI655504:DDI655506 DNE655504:DNE655506 DXA655504:DXA655506 EGW655504:EGW655506 EQS655504:EQS655506 FAO655504:FAO655506 FKK655504:FKK655506 FUG655504:FUG655506 GEC655504:GEC655506 GNY655504:GNY655506 GXU655504:GXU655506 HHQ655504:HHQ655506 HRM655504:HRM655506 IBI655504:IBI655506 ILE655504:ILE655506 IVA655504:IVA655506 JEW655504:JEW655506 JOS655504:JOS655506 JYO655504:JYO655506 KIK655504:KIK655506 KSG655504:KSG655506 LCC655504:LCC655506 LLY655504:LLY655506 LVU655504:LVU655506 MFQ655504:MFQ655506 MPM655504:MPM655506 MZI655504:MZI655506 NJE655504:NJE655506 NTA655504:NTA655506 OCW655504:OCW655506 OMS655504:OMS655506 OWO655504:OWO655506 PGK655504:PGK655506 PQG655504:PQG655506 QAC655504:QAC655506 QJY655504:QJY655506 QTU655504:QTU655506 RDQ655504:RDQ655506 RNM655504:RNM655506 RXI655504:RXI655506 SHE655504:SHE655506 SRA655504:SRA655506 TAW655504:TAW655506 TKS655504:TKS655506 TUO655504:TUO655506 UEK655504:UEK655506 UOG655504:UOG655506 UYC655504:UYC655506 VHY655504:VHY655506 VRU655504:VRU655506 WBQ655504:WBQ655506 WLM655504:WLM655506 WVI655504:WVI655506 B721040:B721042 IW721040:IW721042 SS721040:SS721042 ACO721040:ACO721042 AMK721040:AMK721042 AWG721040:AWG721042 BGC721040:BGC721042 BPY721040:BPY721042 BZU721040:BZU721042 CJQ721040:CJQ721042 CTM721040:CTM721042 DDI721040:DDI721042 DNE721040:DNE721042 DXA721040:DXA721042 EGW721040:EGW721042 EQS721040:EQS721042 FAO721040:FAO721042 FKK721040:FKK721042 FUG721040:FUG721042 GEC721040:GEC721042 GNY721040:GNY721042 GXU721040:GXU721042 HHQ721040:HHQ721042 HRM721040:HRM721042 IBI721040:IBI721042 ILE721040:ILE721042 IVA721040:IVA721042 JEW721040:JEW721042 JOS721040:JOS721042 JYO721040:JYO721042 KIK721040:KIK721042 KSG721040:KSG721042 LCC721040:LCC721042 LLY721040:LLY721042 LVU721040:LVU721042 MFQ721040:MFQ721042 MPM721040:MPM721042 MZI721040:MZI721042 NJE721040:NJE721042 NTA721040:NTA721042 OCW721040:OCW721042 OMS721040:OMS721042 OWO721040:OWO721042 PGK721040:PGK721042 PQG721040:PQG721042 QAC721040:QAC721042 QJY721040:QJY721042 QTU721040:QTU721042 RDQ721040:RDQ721042 RNM721040:RNM721042 RXI721040:RXI721042 SHE721040:SHE721042 SRA721040:SRA721042 TAW721040:TAW721042 TKS721040:TKS721042 TUO721040:TUO721042 UEK721040:UEK721042 UOG721040:UOG721042 UYC721040:UYC721042 VHY721040:VHY721042 VRU721040:VRU721042 WBQ721040:WBQ721042 WLM721040:WLM721042 WVI721040:WVI721042 B786576:B786578 IW786576:IW786578 SS786576:SS786578 ACO786576:ACO786578 AMK786576:AMK786578 AWG786576:AWG786578 BGC786576:BGC786578 BPY786576:BPY786578 BZU786576:BZU786578 CJQ786576:CJQ786578 CTM786576:CTM786578 DDI786576:DDI786578 DNE786576:DNE786578 DXA786576:DXA786578 EGW786576:EGW786578 EQS786576:EQS786578 FAO786576:FAO786578 FKK786576:FKK786578 FUG786576:FUG786578 GEC786576:GEC786578 GNY786576:GNY786578 GXU786576:GXU786578 HHQ786576:HHQ786578 HRM786576:HRM786578 IBI786576:IBI786578 ILE786576:ILE786578 IVA786576:IVA786578 JEW786576:JEW786578 JOS786576:JOS786578 JYO786576:JYO786578 KIK786576:KIK786578 KSG786576:KSG786578 LCC786576:LCC786578 LLY786576:LLY786578 LVU786576:LVU786578 MFQ786576:MFQ786578 MPM786576:MPM786578 MZI786576:MZI786578 NJE786576:NJE786578 NTA786576:NTA786578 OCW786576:OCW786578 OMS786576:OMS786578 OWO786576:OWO786578 PGK786576:PGK786578 PQG786576:PQG786578 QAC786576:QAC786578 QJY786576:QJY786578 QTU786576:QTU786578 RDQ786576:RDQ786578 RNM786576:RNM786578 RXI786576:RXI786578 SHE786576:SHE786578 SRA786576:SRA786578 TAW786576:TAW786578 TKS786576:TKS786578 TUO786576:TUO786578 UEK786576:UEK786578 UOG786576:UOG786578 UYC786576:UYC786578 VHY786576:VHY786578 VRU786576:VRU786578 WBQ786576:WBQ786578 WLM786576:WLM786578 WVI786576:WVI786578 B852112:B852114 IW852112:IW852114 SS852112:SS852114 ACO852112:ACO852114 AMK852112:AMK852114 AWG852112:AWG852114 BGC852112:BGC852114 BPY852112:BPY852114 BZU852112:BZU852114 CJQ852112:CJQ852114 CTM852112:CTM852114 DDI852112:DDI852114 DNE852112:DNE852114 DXA852112:DXA852114 EGW852112:EGW852114 EQS852112:EQS852114 FAO852112:FAO852114 FKK852112:FKK852114 FUG852112:FUG852114 GEC852112:GEC852114 GNY852112:GNY852114 GXU852112:GXU852114 HHQ852112:HHQ852114 HRM852112:HRM852114 IBI852112:IBI852114 ILE852112:ILE852114 IVA852112:IVA852114 JEW852112:JEW852114 JOS852112:JOS852114 JYO852112:JYO852114 KIK852112:KIK852114 KSG852112:KSG852114 LCC852112:LCC852114 LLY852112:LLY852114 LVU852112:LVU852114 MFQ852112:MFQ852114 MPM852112:MPM852114 MZI852112:MZI852114 NJE852112:NJE852114 NTA852112:NTA852114 OCW852112:OCW852114 OMS852112:OMS852114 OWO852112:OWO852114 PGK852112:PGK852114 PQG852112:PQG852114 QAC852112:QAC852114 QJY852112:QJY852114 QTU852112:QTU852114 RDQ852112:RDQ852114 RNM852112:RNM852114 RXI852112:RXI852114 SHE852112:SHE852114 SRA852112:SRA852114 TAW852112:TAW852114 TKS852112:TKS852114 TUO852112:TUO852114 UEK852112:UEK852114 UOG852112:UOG852114 UYC852112:UYC852114 VHY852112:VHY852114 VRU852112:VRU852114 WBQ852112:WBQ852114 WLM852112:WLM852114 WVI852112:WVI852114 B917648:B917650 IW917648:IW917650 SS917648:SS917650 ACO917648:ACO917650 AMK917648:AMK917650 AWG917648:AWG917650 BGC917648:BGC917650 BPY917648:BPY917650 BZU917648:BZU917650 CJQ917648:CJQ917650 CTM917648:CTM917650 DDI917648:DDI917650 DNE917648:DNE917650 DXA917648:DXA917650 EGW917648:EGW917650 EQS917648:EQS917650 FAO917648:FAO917650 FKK917648:FKK917650 FUG917648:FUG917650 GEC917648:GEC917650 GNY917648:GNY917650 GXU917648:GXU917650 HHQ917648:HHQ917650 HRM917648:HRM917650 IBI917648:IBI917650 ILE917648:ILE917650 IVA917648:IVA917650 JEW917648:JEW917650 JOS917648:JOS917650 JYO917648:JYO917650 KIK917648:KIK917650 KSG917648:KSG917650 LCC917648:LCC917650 LLY917648:LLY917650 LVU917648:LVU917650 MFQ917648:MFQ917650 MPM917648:MPM917650 MZI917648:MZI917650 NJE917648:NJE917650 NTA917648:NTA917650 OCW917648:OCW917650 OMS917648:OMS917650 OWO917648:OWO917650 PGK917648:PGK917650 PQG917648:PQG917650 QAC917648:QAC917650 QJY917648:QJY917650 QTU917648:QTU917650 RDQ917648:RDQ917650 RNM917648:RNM917650 RXI917648:RXI917650 SHE917648:SHE917650 SRA917648:SRA917650 TAW917648:TAW917650 TKS917648:TKS917650 TUO917648:TUO917650 UEK917648:UEK917650 UOG917648:UOG917650 UYC917648:UYC917650 VHY917648:VHY917650 VRU917648:VRU917650 WBQ917648:WBQ917650 WLM917648:WLM917650 WVI917648:WVI917650 B983184:B983186 IW983184:IW983186 SS983184:SS983186 ACO983184:ACO983186 AMK983184:AMK983186 AWG983184:AWG983186 BGC983184:BGC983186 BPY983184:BPY983186 BZU983184:BZU983186 CJQ983184:CJQ983186 CTM983184:CTM983186 DDI983184:DDI983186 DNE983184:DNE983186 DXA983184:DXA983186 EGW983184:EGW983186 EQS983184:EQS983186 FAO983184:FAO983186 FKK983184:FKK983186 FUG983184:FUG983186 GEC983184:GEC983186 GNY983184:GNY983186 GXU983184:GXU983186 HHQ983184:HHQ983186 HRM983184:HRM983186 IBI983184:IBI983186 ILE983184:ILE983186 IVA983184:IVA983186 JEW983184:JEW983186 JOS983184:JOS983186 JYO983184:JYO983186 KIK983184:KIK983186 KSG983184:KSG983186 LCC983184:LCC983186 LLY983184:LLY983186 LVU983184:LVU983186 MFQ983184:MFQ983186 MPM983184:MPM983186 MZI983184:MZI983186 NJE983184:NJE983186 NTA983184:NTA983186 OCW983184:OCW983186 OMS983184:OMS983186 OWO983184:OWO983186 PGK983184:PGK983186 PQG983184:PQG983186 QAC983184:QAC983186 QJY983184:QJY983186 QTU983184:QTU983186 RDQ983184:RDQ983186 RNM983184:RNM983186 RXI983184:RXI983186 SHE983184:SHE983186 SRA983184:SRA983186 TAW983184:TAW983186 TKS983184:TKS983186 TUO983184:TUO983186 UEK983184:UEK983186 UOG983184:UOG983186 UYC983184:UYC983186 VHY983184:VHY983186 VRU983184:VRU983186 WBQ983184:WBQ983186 WLM983184:WLM983186 WVI983184:WVI983186">
      <formula1>#REF!</formula1>
    </dataValidation>
  </dataValidations>
  <pageMargins left="0.11811023622047245" right="0.11811023622047245" top="0.35433070866141736" bottom="0.35433070866141736" header="0.31496062992125984" footer="0.31496062992125984"/>
  <pageSetup paperSize="8" scale="54" fitToHeight="0" orientation="landscape" horizontalDpi="4294967292"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B147:B148 IW147:IW148 SS147:SS148 ACO147:ACO148 AMK147:AMK148 AWG147:AWG148 BGC147:BGC148 BPY147:BPY148 BZU147:BZU148 CJQ147:CJQ148 CTM147:CTM148 DDI147:DDI148 DNE147:DNE148 DXA147:DXA148 EGW147:EGW148 EQS147:EQS148 FAO147:FAO148 FKK147:FKK148 FUG147:FUG148 GEC147:GEC148 GNY147:GNY148 GXU147:GXU148 HHQ147:HHQ148 HRM147:HRM148 IBI147:IBI148 ILE147:ILE148 IVA147:IVA148 JEW147:JEW148 JOS147:JOS148 JYO147:JYO148 KIK147:KIK148 KSG147:KSG148 LCC147:LCC148 LLY147:LLY148 LVU147:LVU148 MFQ147:MFQ148 MPM147:MPM148 MZI147:MZI148 NJE147:NJE148 NTA147:NTA148 OCW147:OCW148 OMS147:OMS148 OWO147:OWO148 PGK147:PGK148 PQG147:PQG148 QAC147:QAC148 QJY147:QJY148 QTU147:QTU148 RDQ147:RDQ148 RNM147:RNM148 RXI147:RXI148 SHE147:SHE148 SRA147:SRA148 TAW147:TAW148 TKS147:TKS148 TUO147:TUO148 UEK147:UEK148 UOG147:UOG148 UYC147:UYC148 VHY147:VHY148 VRU147:VRU148 WBQ147:WBQ148 WLM147:WLM148 WVI147:WVI148 B65683:B65684 IW65683:IW65684 SS65683:SS65684 ACO65683:ACO65684 AMK65683:AMK65684 AWG65683:AWG65684 BGC65683:BGC65684 BPY65683:BPY65684 BZU65683:BZU65684 CJQ65683:CJQ65684 CTM65683:CTM65684 DDI65683:DDI65684 DNE65683:DNE65684 DXA65683:DXA65684 EGW65683:EGW65684 EQS65683:EQS65684 FAO65683:FAO65684 FKK65683:FKK65684 FUG65683:FUG65684 GEC65683:GEC65684 GNY65683:GNY65684 GXU65683:GXU65684 HHQ65683:HHQ65684 HRM65683:HRM65684 IBI65683:IBI65684 ILE65683:ILE65684 IVA65683:IVA65684 JEW65683:JEW65684 JOS65683:JOS65684 JYO65683:JYO65684 KIK65683:KIK65684 KSG65683:KSG65684 LCC65683:LCC65684 LLY65683:LLY65684 LVU65683:LVU65684 MFQ65683:MFQ65684 MPM65683:MPM65684 MZI65683:MZI65684 NJE65683:NJE65684 NTA65683:NTA65684 OCW65683:OCW65684 OMS65683:OMS65684 OWO65683:OWO65684 PGK65683:PGK65684 PQG65683:PQG65684 QAC65683:QAC65684 QJY65683:QJY65684 QTU65683:QTU65684 RDQ65683:RDQ65684 RNM65683:RNM65684 RXI65683:RXI65684 SHE65683:SHE65684 SRA65683:SRA65684 TAW65683:TAW65684 TKS65683:TKS65684 TUO65683:TUO65684 UEK65683:UEK65684 UOG65683:UOG65684 UYC65683:UYC65684 VHY65683:VHY65684 VRU65683:VRU65684 WBQ65683:WBQ65684 WLM65683:WLM65684 WVI65683:WVI65684 B131219:B131220 IW131219:IW131220 SS131219:SS131220 ACO131219:ACO131220 AMK131219:AMK131220 AWG131219:AWG131220 BGC131219:BGC131220 BPY131219:BPY131220 BZU131219:BZU131220 CJQ131219:CJQ131220 CTM131219:CTM131220 DDI131219:DDI131220 DNE131219:DNE131220 DXA131219:DXA131220 EGW131219:EGW131220 EQS131219:EQS131220 FAO131219:FAO131220 FKK131219:FKK131220 FUG131219:FUG131220 GEC131219:GEC131220 GNY131219:GNY131220 GXU131219:GXU131220 HHQ131219:HHQ131220 HRM131219:HRM131220 IBI131219:IBI131220 ILE131219:ILE131220 IVA131219:IVA131220 JEW131219:JEW131220 JOS131219:JOS131220 JYO131219:JYO131220 KIK131219:KIK131220 KSG131219:KSG131220 LCC131219:LCC131220 LLY131219:LLY131220 LVU131219:LVU131220 MFQ131219:MFQ131220 MPM131219:MPM131220 MZI131219:MZI131220 NJE131219:NJE131220 NTA131219:NTA131220 OCW131219:OCW131220 OMS131219:OMS131220 OWO131219:OWO131220 PGK131219:PGK131220 PQG131219:PQG131220 QAC131219:QAC131220 QJY131219:QJY131220 QTU131219:QTU131220 RDQ131219:RDQ131220 RNM131219:RNM131220 RXI131219:RXI131220 SHE131219:SHE131220 SRA131219:SRA131220 TAW131219:TAW131220 TKS131219:TKS131220 TUO131219:TUO131220 UEK131219:UEK131220 UOG131219:UOG131220 UYC131219:UYC131220 VHY131219:VHY131220 VRU131219:VRU131220 WBQ131219:WBQ131220 WLM131219:WLM131220 WVI131219:WVI131220 B196755:B196756 IW196755:IW196756 SS196755:SS196756 ACO196755:ACO196756 AMK196755:AMK196756 AWG196755:AWG196756 BGC196755:BGC196756 BPY196755:BPY196756 BZU196755:BZU196756 CJQ196755:CJQ196756 CTM196755:CTM196756 DDI196755:DDI196756 DNE196755:DNE196756 DXA196755:DXA196756 EGW196755:EGW196756 EQS196755:EQS196756 FAO196755:FAO196756 FKK196755:FKK196756 FUG196755:FUG196756 GEC196755:GEC196756 GNY196755:GNY196756 GXU196755:GXU196756 HHQ196755:HHQ196756 HRM196755:HRM196756 IBI196755:IBI196756 ILE196755:ILE196756 IVA196755:IVA196756 JEW196755:JEW196756 JOS196755:JOS196756 JYO196755:JYO196756 KIK196755:KIK196756 KSG196755:KSG196756 LCC196755:LCC196756 LLY196755:LLY196756 LVU196755:LVU196756 MFQ196755:MFQ196756 MPM196755:MPM196756 MZI196755:MZI196756 NJE196755:NJE196756 NTA196755:NTA196756 OCW196755:OCW196756 OMS196755:OMS196756 OWO196755:OWO196756 PGK196755:PGK196756 PQG196755:PQG196756 QAC196755:QAC196756 QJY196755:QJY196756 QTU196755:QTU196756 RDQ196755:RDQ196756 RNM196755:RNM196756 RXI196755:RXI196756 SHE196755:SHE196756 SRA196755:SRA196756 TAW196755:TAW196756 TKS196755:TKS196756 TUO196755:TUO196756 UEK196755:UEK196756 UOG196755:UOG196756 UYC196755:UYC196756 VHY196755:VHY196756 VRU196755:VRU196756 WBQ196755:WBQ196756 WLM196755:WLM196756 WVI196755:WVI196756 B262291:B262292 IW262291:IW262292 SS262291:SS262292 ACO262291:ACO262292 AMK262291:AMK262292 AWG262291:AWG262292 BGC262291:BGC262292 BPY262291:BPY262292 BZU262291:BZU262292 CJQ262291:CJQ262292 CTM262291:CTM262292 DDI262291:DDI262292 DNE262291:DNE262292 DXA262291:DXA262292 EGW262291:EGW262292 EQS262291:EQS262292 FAO262291:FAO262292 FKK262291:FKK262292 FUG262291:FUG262292 GEC262291:GEC262292 GNY262291:GNY262292 GXU262291:GXU262292 HHQ262291:HHQ262292 HRM262291:HRM262292 IBI262291:IBI262292 ILE262291:ILE262292 IVA262291:IVA262292 JEW262291:JEW262292 JOS262291:JOS262292 JYO262291:JYO262292 KIK262291:KIK262292 KSG262291:KSG262292 LCC262291:LCC262292 LLY262291:LLY262292 LVU262291:LVU262292 MFQ262291:MFQ262292 MPM262291:MPM262292 MZI262291:MZI262292 NJE262291:NJE262292 NTA262291:NTA262292 OCW262291:OCW262292 OMS262291:OMS262292 OWO262291:OWO262292 PGK262291:PGK262292 PQG262291:PQG262292 QAC262291:QAC262292 QJY262291:QJY262292 QTU262291:QTU262292 RDQ262291:RDQ262292 RNM262291:RNM262292 RXI262291:RXI262292 SHE262291:SHE262292 SRA262291:SRA262292 TAW262291:TAW262292 TKS262291:TKS262292 TUO262291:TUO262292 UEK262291:UEK262292 UOG262291:UOG262292 UYC262291:UYC262292 VHY262291:VHY262292 VRU262291:VRU262292 WBQ262291:WBQ262292 WLM262291:WLM262292 WVI262291:WVI262292 B327827:B327828 IW327827:IW327828 SS327827:SS327828 ACO327827:ACO327828 AMK327827:AMK327828 AWG327827:AWG327828 BGC327827:BGC327828 BPY327827:BPY327828 BZU327827:BZU327828 CJQ327827:CJQ327828 CTM327827:CTM327828 DDI327827:DDI327828 DNE327827:DNE327828 DXA327827:DXA327828 EGW327827:EGW327828 EQS327827:EQS327828 FAO327827:FAO327828 FKK327827:FKK327828 FUG327827:FUG327828 GEC327827:GEC327828 GNY327827:GNY327828 GXU327827:GXU327828 HHQ327827:HHQ327828 HRM327827:HRM327828 IBI327827:IBI327828 ILE327827:ILE327828 IVA327827:IVA327828 JEW327827:JEW327828 JOS327827:JOS327828 JYO327827:JYO327828 KIK327827:KIK327828 KSG327827:KSG327828 LCC327827:LCC327828 LLY327827:LLY327828 LVU327827:LVU327828 MFQ327827:MFQ327828 MPM327827:MPM327828 MZI327827:MZI327828 NJE327827:NJE327828 NTA327827:NTA327828 OCW327827:OCW327828 OMS327827:OMS327828 OWO327827:OWO327828 PGK327827:PGK327828 PQG327827:PQG327828 QAC327827:QAC327828 QJY327827:QJY327828 QTU327827:QTU327828 RDQ327827:RDQ327828 RNM327827:RNM327828 RXI327827:RXI327828 SHE327827:SHE327828 SRA327827:SRA327828 TAW327827:TAW327828 TKS327827:TKS327828 TUO327827:TUO327828 UEK327827:UEK327828 UOG327827:UOG327828 UYC327827:UYC327828 VHY327827:VHY327828 VRU327827:VRU327828 WBQ327827:WBQ327828 WLM327827:WLM327828 WVI327827:WVI327828 B393363:B393364 IW393363:IW393364 SS393363:SS393364 ACO393363:ACO393364 AMK393363:AMK393364 AWG393363:AWG393364 BGC393363:BGC393364 BPY393363:BPY393364 BZU393363:BZU393364 CJQ393363:CJQ393364 CTM393363:CTM393364 DDI393363:DDI393364 DNE393363:DNE393364 DXA393363:DXA393364 EGW393363:EGW393364 EQS393363:EQS393364 FAO393363:FAO393364 FKK393363:FKK393364 FUG393363:FUG393364 GEC393363:GEC393364 GNY393363:GNY393364 GXU393363:GXU393364 HHQ393363:HHQ393364 HRM393363:HRM393364 IBI393363:IBI393364 ILE393363:ILE393364 IVA393363:IVA393364 JEW393363:JEW393364 JOS393363:JOS393364 JYO393363:JYO393364 KIK393363:KIK393364 KSG393363:KSG393364 LCC393363:LCC393364 LLY393363:LLY393364 LVU393363:LVU393364 MFQ393363:MFQ393364 MPM393363:MPM393364 MZI393363:MZI393364 NJE393363:NJE393364 NTA393363:NTA393364 OCW393363:OCW393364 OMS393363:OMS393364 OWO393363:OWO393364 PGK393363:PGK393364 PQG393363:PQG393364 QAC393363:QAC393364 QJY393363:QJY393364 QTU393363:QTU393364 RDQ393363:RDQ393364 RNM393363:RNM393364 RXI393363:RXI393364 SHE393363:SHE393364 SRA393363:SRA393364 TAW393363:TAW393364 TKS393363:TKS393364 TUO393363:TUO393364 UEK393363:UEK393364 UOG393363:UOG393364 UYC393363:UYC393364 VHY393363:VHY393364 VRU393363:VRU393364 WBQ393363:WBQ393364 WLM393363:WLM393364 WVI393363:WVI393364 B458899:B458900 IW458899:IW458900 SS458899:SS458900 ACO458899:ACO458900 AMK458899:AMK458900 AWG458899:AWG458900 BGC458899:BGC458900 BPY458899:BPY458900 BZU458899:BZU458900 CJQ458899:CJQ458900 CTM458899:CTM458900 DDI458899:DDI458900 DNE458899:DNE458900 DXA458899:DXA458900 EGW458899:EGW458900 EQS458899:EQS458900 FAO458899:FAO458900 FKK458899:FKK458900 FUG458899:FUG458900 GEC458899:GEC458900 GNY458899:GNY458900 GXU458899:GXU458900 HHQ458899:HHQ458900 HRM458899:HRM458900 IBI458899:IBI458900 ILE458899:ILE458900 IVA458899:IVA458900 JEW458899:JEW458900 JOS458899:JOS458900 JYO458899:JYO458900 KIK458899:KIK458900 KSG458899:KSG458900 LCC458899:LCC458900 LLY458899:LLY458900 LVU458899:LVU458900 MFQ458899:MFQ458900 MPM458899:MPM458900 MZI458899:MZI458900 NJE458899:NJE458900 NTA458899:NTA458900 OCW458899:OCW458900 OMS458899:OMS458900 OWO458899:OWO458900 PGK458899:PGK458900 PQG458899:PQG458900 QAC458899:QAC458900 QJY458899:QJY458900 QTU458899:QTU458900 RDQ458899:RDQ458900 RNM458899:RNM458900 RXI458899:RXI458900 SHE458899:SHE458900 SRA458899:SRA458900 TAW458899:TAW458900 TKS458899:TKS458900 TUO458899:TUO458900 UEK458899:UEK458900 UOG458899:UOG458900 UYC458899:UYC458900 VHY458899:VHY458900 VRU458899:VRU458900 WBQ458899:WBQ458900 WLM458899:WLM458900 WVI458899:WVI458900 B524435:B524436 IW524435:IW524436 SS524435:SS524436 ACO524435:ACO524436 AMK524435:AMK524436 AWG524435:AWG524436 BGC524435:BGC524436 BPY524435:BPY524436 BZU524435:BZU524436 CJQ524435:CJQ524436 CTM524435:CTM524436 DDI524435:DDI524436 DNE524435:DNE524436 DXA524435:DXA524436 EGW524435:EGW524436 EQS524435:EQS524436 FAO524435:FAO524436 FKK524435:FKK524436 FUG524435:FUG524436 GEC524435:GEC524436 GNY524435:GNY524436 GXU524435:GXU524436 HHQ524435:HHQ524436 HRM524435:HRM524436 IBI524435:IBI524436 ILE524435:ILE524436 IVA524435:IVA524436 JEW524435:JEW524436 JOS524435:JOS524436 JYO524435:JYO524436 KIK524435:KIK524436 KSG524435:KSG524436 LCC524435:LCC524436 LLY524435:LLY524436 LVU524435:LVU524436 MFQ524435:MFQ524436 MPM524435:MPM524436 MZI524435:MZI524436 NJE524435:NJE524436 NTA524435:NTA524436 OCW524435:OCW524436 OMS524435:OMS524436 OWO524435:OWO524436 PGK524435:PGK524436 PQG524435:PQG524436 QAC524435:QAC524436 QJY524435:QJY524436 QTU524435:QTU524436 RDQ524435:RDQ524436 RNM524435:RNM524436 RXI524435:RXI524436 SHE524435:SHE524436 SRA524435:SRA524436 TAW524435:TAW524436 TKS524435:TKS524436 TUO524435:TUO524436 UEK524435:UEK524436 UOG524435:UOG524436 UYC524435:UYC524436 VHY524435:VHY524436 VRU524435:VRU524436 WBQ524435:WBQ524436 WLM524435:WLM524436 WVI524435:WVI524436 B589971:B589972 IW589971:IW589972 SS589971:SS589972 ACO589971:ACO589972 AMK589971:AMK589972 AWG589971:AWG589972 BGC589971:BGC589972 BPY589971:BPY589972 BZU589971:BZU589972 CJQ589971:CJQ589972 CTM589971:CTM589972 DDI589971:DDI589972 DNE589971:DNE589972 DXA589971:DXA589972 EGW589971:EGW589972 EQS589971:EQS589972 FAO589971:FAO589972 FKK589971:FKK589972 FUG589971:FUG589972 GEC589971:GEC589972 GNY589971:GNY589972 GXU589971:GXU589972 HHQ589971:HHQ589972 HRM589971:HRM589972 IBI589971:IBI589972 ILE589971:ILE589972 IVA589971:IVA589972 JEW589971:JEW589972 JOS589971:JOS589972 JYO589971:JYO589972 KIK589971:KIK589972 KSG589971:KSG589972 LCC589971:LCC589972 LLY589971:LLY589972 LVU589971:LVU589972 MFQ589971:MFQ589972 MPM589971:MPM589972 MZI589971:MZI589972 NJE589971:NJE589972 NTA589971:NTA589972 OCW589971:OCW589972 OMS589971:OMS589972 OWO589971:OWO589972 PGK589971:PGK589972 PQG589971:PQG589972 QAC589971:QAC589972 QJY589971:QJY589972 QTU589971:QTU589972 RDQ589971:RDQ589972 RNM589971:RNM589972 RXI589971:RXI589972 SHE589971:SHE589972 SRA589971:SRA589972 TAW589971:TAW589972 TKS589971:TKS589972 TUO589971:TUO589972 UEK589971:UEK589972 UOG589971:UOG589972 UYC589971:UYC589972 VHY589971:VHY589972 VRU589971:VRU589972 WBQ589971:WBQ589972 WLM589971:WLM589972 WVI589971:WVI589972 B655507:B655508 IW655507:IW655508 SS655507:SS655508 ACO655507:ACO655508 AMK655507:AMK655508 AWG655507:AWG655508 BGC655507:BGC655508 BPY655507:BPY655508 BZU655507:BZU655508 CJQ655507:CJQ655508 CTM655507:CTM655508 DDI655507:DDI655508 DNE655507:DNE655508 DXA655507:DXA655508 EGW655507:EGW655508 EQS655507:EQS655508 FAO655507:FAO655508 FKK655507:FKK655508 FUG655507:FUG655508 GEC655507:GEC655508 GNY655507:GNY655508 GXU655507:GXU655508 HHQ655507:HHQ655508 HRM655507:HRM655508 IBI655507:IBI655508 ILE655507:ILE655508 IVA655507:IVA655508 JEW655507:JEW655508 JOS655507:JOS655508 JYO655507:JYO655508 KIK655507:KIK655508 KSG655507:KSG655508 LCC655507:LCC655508 LLY655507:LLY655508 LVU655507:LVU655508 MFQ655507:MFQ655508 MPM655507:MPM655508 MZI655507:MZI655508 NJE655507:NJE655508 NTA655507:NTA655508 OCW655507:OCW655508 OMS655507:OMS655508 OWO655507:OWO655508 PGK655507:PGK655508 PQG655507:PQG655508 QAC655507:QAC655508 QJY655507:QJY655508 QTU655507:QTU655508 RDQ655507:RDQ655508 RNM655507:RNM655508 RXI655507:RXI655508 SHE655507:SHE655508 SRA655507:SRA655508 TAW655507:TAW655508 TKS655507:TKS655508 TUO655507:TUO655508 UEK655507:UEK655508 UOG655507:UOG655508 UYC655507:UYC655508 VHY655507:VHY655508 VRU655507:VRU655508 WBQ655507:WBQ655508 WLM655507:WLM655508 WVI655507:WVI655508 B721043:B721044 IW721043:IW721044 SS721043:SS721044 ACO721043:ACO721044 AMK721043:AMK721044 AWG721043:AWG721044 BGC721043:BGC721044 BPY721043:BPY721044 BZU721043:BZU721044 CJQ721043:CJQ721044 CTM721043:CTM721044 DDI721043:DDI721044 DNE721043:DNE721044 DXA721043:DXA721044 EGW721043:EGW721044 EQS721043:EQS721044 FAO721043:FAO721044 FKK721043:FKK721044 FUG721043:FUG721044 GEC721043:GEC721044 GNY721043:GNY721044 GXU721043:GXU721044 HHQ721043:HHQ721044 HRM721043:HRM721044 IBI721043:IBI721044 ILE721043:ILE721044 IVA721043:IVA721044 JEW721043:JEW721044 JOS721043:JOS721044 JYO721043:JYO721044 KIK721043:KIK721044 KSG721043:KSG721044 LCC721043:LCC721044 LLY721043:LLY721044 LVU721043:LVU721044 MFQ721043:MFQ721044 MPM721043:MPM721044 MZI721043:MZI721044 NJE721043:NJE721044 NTA721043:NTA721044 OCW721043:OCW721044 OMS721043:OMS721044 OWO721043:OWO721044 PGK721043:PGK721044 PQG721043:PQG721044 QAC721043:QAC721044 QJY721043:QJY721044 QTU721043:QTU721044 RDQ721043:RDQ721044 RNM721043:RNM721044 RXI721043:RXI721044 SHE721043:SHE721044 SRA721043:SRA721044 TAW721043:TAW721044 TKS721043:TKS721044 TUO721043:TUO721044 UEK721043:UEK721044 UOG721043:UOG721044 UYC721043:UYC721044 VHY721043:VHY721044 VRU721043:VRU721044 WBQ721043:WBQ721044 WLM721043:WLM721044 WVI721043:WVI721044 B786579:B786580 IW786579:IW786580 SS786579:SS786580 ACO786579:ACO786580 AMK786579:AMK786580 AWG786579:AWG786580 BGC786579:BGC786580 BPY786579:BPY786580 BZU786579:BZU786580 CJQ786579:CJQ786580 CTM786579:CTM786580 DDI786579:DDI786580 DNE786579:DNE786580 DXA786579:DXA786580 EGW786579:EGW786580 EQS786579:EQS786580 FAO786579:FAO786580 FKK786579:FKK786580 FUG786579:FUG786580 GEC786579:GEC786580 GNY786579:GNY786580 GXU786579:GXU786580 HHQ786579:HHQ786580 HRM786579:HRM786580 IBI786579:IBI786580 ILE786579:ILE786580 IVA786579:IVA786580 JEW786579:JEW786580 JOS786579:JOS786580 JYO786579:JYO786580 KIK786579:KIK786580 KSG786579:KSG786580 LCC786579:LCC786580 LLY786579:LLY786580 LVU786579:LVU786580 MFQ786579:MFQ786580 MPM786579:MPM786580 MZI786579:MZI786580 NJE786579:NJE786580 NTA786579:NTA786580 OCW786579:OCW786580 OMS786579:OMS786580 OWO786579:OWO786580 PGK786579:PGK786580 PQG786579:PQG786580 QAC786579:QAC786580 QJY786579:QJY786580 QTU786579:QTU786580 RDQ786579:RDQ786580 RNM786579:RNM786580 RXI786579:RXI786580 SHE786579:SHE786580 SRA786579:SRA786580 TAW786579:TAW786580 TKS786579:TKS786580 TUO786579:TUO786580 UEK786579:UEK786580 UOG786579:UOG786580 UYC786579:UYC786580 VHY786579:VHY786580 VRU786579:VRU786580 WBQ786579:WBQ786580 WLM786579:WLM786580 WVI786579:WVI786580 B852115:B852116 IW852115:IW852116 SS852115:SS852116 ACO852115:ACO852116 AMK852115:AMK852116 AWG852115:AWG852116 BGC852115:BGC852116 BPY852115:BPY852116 BZU852115:BZU852116 CJQ852115:CJQ852116 CTM852115:CTM852116 DDI852115:DDI852116 DNE852115:DNE852116 DXA852115:DXA852116 EGW852115:EGW852116 EQS852115:EQS852116 FAO852115:FAO852116 FKK852115:FKK852116 FUG852115:FUG852116 GEC852115:GEC852116 GNY852115:GNY852116 GXU852115:GXU852116 HHQ852115:HHQ852116 HRM852115:HRM852116 IBI852115:IBI852116 ILE852115:ILE852116 IVA852115:IVA852116 JEW852115:JEW852116 JOS852115:JOS852116 JYO852115:JYO852116 KIK852115:KIK852116 KSG852115:KSG852116 LCC852115:LCC852116 LLY852115:LLY852116 LVU852115:LVU852116 MFQ852115:MFQ852116 MPM852115:MPM852116 MZI852115:MZI852116 NJE852115:NJE852116 NTA852115:NTA852116 OCW852115:OCW852116 OMS852115:OMS852116 OWO852115:OWO852116 PGK852115:PGK852116 PQG852115:PQG852116 QAC852115:QAC852116 QJY852115:QJY852116 QTU852115:QTU852116 RDQ852115:RDQ852116 RNM852115:RNM852116 RXI852115:RXI852116 SHE852115:SHE852116 SRA852115:SRA852116 TAW852115:TAW852116 TKS852115:TKS852116 TUO852115:TUO852116 UEK852115:UEK852116 UOG852115:UOG852116 UYC852115:UYC852116 VHY852115:VHY852116 VRU852115:VRU852116 WBQ852115:WBQ852116 WLM852115:WLM852116 WVI852115:WVI852116 B917651:B917652 IW917651:IW917652 SS917651:SS917652 ACO917651:ACO917652 AMK917651:AMK917652 AWG917651:AWG917652 BGC917651:BGC917652 BPY917651:BPY917652 BZU917651:BZU917652 CJQ917651:CJQ917652 CTM917651:CTM917652 DDI917651:DDI917652 DNE917651:DNE917652 DXA917651:DXA917652 EGW917651:EGW917652 EQS917651:EQS917652 FAO917651:FAO917652 FKK917651:FKK917652 FUG917651:FUG917652 GEC917651:GEC917652 GNY917651:GNY917652 GXU917651:GXU917652 HHQ917651:HHQ917652 HRM917651:HRM917652 IBI917651:IBI917652 ILE917651:ILE917652 IVA917651:IVA917652 JEW917651:JEW917652 JOS917651:JOS917652 JYO917651:JYO917652 KIK917651:KIK917652 KSG917651:KSG917652 LCC917651:LCC917652 LLY917651:LLY917652 LVU917651:LVU917652 MFQ917651:MFQ917652 MPM917651:MPM917652 MZI917651:MZI917652 NJE917651:NJE917652 NTA917651:NTA917652 OCW917651:OCW917652 OMS917651:OMS917652 OWO917651:OWO917652 PGK917651:PGK917652 PQG917651:PQG917652 QAC917651:QAC917652 QJY917651:QJY917652 QTU917651:QTU917652 RDQ917651:RDQ917652 RNM917651:RNM917652 RXI917651:RXI917652 SHE917651:SHE917652 SRA917651:SRA917652 TAW917651:TAW917652 TKS917651:TKS917652 TUO917651:TUO917652 UEK917651:UEK917652 UOG917651:UOG917652 UYC917651:UYC917652 VHY917651:VHY917652 VRU917651:VRU917652 WBQ917651:WBQ917652 WLM917651:WLM917652 WVI917651:WVI917652 B983187:B983188 IW983187:IW983188 SS983187:SS983188 ACO983187:ACO983188 AMK983187:AMK983188 AWG983187:AWG983188 BGC983187:BGC983188 BPY983187:BPY983188 BZU983187:BZU983188 CJQ983187:CJQ983188 CTM983187:CTM983188 DDI983187:DDI983188 DNE983187:DNE983188 DXA983187:DXA983188 EGW983187:EGW983188 EQS983187:EQS983188 FAO983187:FAO983188 FKK983187:FKK983188 FUG983187:FUG983188 GEC983187:GEC983188 GNY983187:GNY983188 GXU983187:GXU983188 HHQ983187:HHQ983188 HRM983187:HRM983188 IBI983187:IBI983188 ILE983187:ILE983188 IVA983187:IVA983188 JEW983187:JEW983188 JOS983187:JOS983188 JYO983187:JYO983188 KIK983187:KIK983188 KSG983187:KSG983188 LCC983187:LCC983188 LLY983187:LLY983188 LVU983187:LVU983188 MFQ983187:MFQ983188 MPM983187:MPM983188 MZI983187:MZI983188 NJE983187:NJE983188 NTA983187:NTA983188 OCW983187:OCW983188 OMS983187:OMS983188 OWO983187:OWO983188 PGK983187:PGK983188 PQG983187:PQG983188 QAC983187:QAC983188 QJY983187:QJY983188 QTU983187:QTU983188 RDQ983187:RDQ983188 RNM983187:RNM983188 RXI983187:RXI983188 SHE983187:SHE983188 SRA983187:SRA983188 TAW983187:TAW983188 TKS983187:TKS983188 TUO983187:TUO983188 UEK983187:UEK983188 UOG983187:UOG983188 UYC983187:UYC983188 VHY983187:VHY983188 VRU983187:VRU983188 WBQ983187:WBQ983188 WLM983187:WLM983188 WVI983187:WVI983188 B149:D169 IW149:IY169 SS149:SU169 ACO149:ACQ169 AMK149:AMM169 AWG149:AWI169 BGC149:BGE169 BPY149:BQA169 BZU149:BZW169 CJQ149:CJS169 CTM149:CTO169 DDI149:DDK169 DNE149:DNG169 DXA149:DXC169 EGW149:EGY169 EQS149:EQU169 FAO149:FAQ169 FKK149:FKM169 FUG149:FUI169 GEC149:GEE169 GNY149:GOA169 GXU149:GXW169 HHQ149:HHS169 HRM149:HRO169 IBI149:IBK169 ILE149:ILG169 IVA149:IVC169 JEW149:JEY169 JOS149:JOU169 JYO149:JYQ169 KIK149:KIM169 KSG149:KSI169 LCC149:LCE169 LLY149:LMA169 LVU149:LVW169 MFQ149:MFS169 MPM149:MPO169 MZI149:MZK169 NJE149:NJG169 NTA149:NTC169 OCW149:OCY169 OMS149:OMU169 OWO149:OWQ169 PGK149:PGM169 PQG149:PQI169 QAC149:QAE169 QJY149:QKA169 QTU149:QTW169 RDQ149:RDS169 RNM149:RNO169 RXI149:RXK169 SHE149:SHG169 SRA149:SRC169 TAW149:TAY169 TKS149:TKU169 TUO149:TUQ169 UEK149:UEM169 UOG149:UOI169 UYC149:UYE169 VHY149:VIA169 VRU149:VRW169 WBQ149:WBS169 WLM149:WLO169 WVI149:WVK169 B65685:D65705 IW65685:IY65705 SS65685:SU65705 ACO65685:ACQ65705 AMK65685:AMM65705 AWG65685:AWI65705 BGC65685:BGE65705 BPY65685:BQA65705 BZU65685:BZW65705 CJQ65685:CJS65705 CTM65685:CTO65705 DDI65685:DDK65705 DNE65685:DNG65705 DXA65685:DXC65705 EGW65685:EGY65705 EQS65685:EQU65705 FAO65685:FAQ65705 FKK65685:FKM65705 FUG65685:FUI65705 GEC65685:GEE65705 GNY65685:GOA65705 GXU65685:GXW65705 HHQ65685:HHS65705 HRM65685:HRO65705 IBI65685:IBK65705 ILE65685:ILG65705 IVA65685:IVC65705 JEW65685:JEY65705 JOS65685:JOU65705 JYO65685:JYQ65705 KIK65685:KIM65705 KSG65685:KSI65705 LCC65685:LCE65705 LLY65685:LMA65705 LVU65685:LVW65705 MFQ65685:MFS65705 MPM65685:MPO65705 MZI65685:MZK65705 NJE65685:NJG65705 NTA65685:NTC65705 OCW65685:OCY65705 OMS65685:OMU65705 OWO65685:OWQ65705 PGK65685:PGM65705 PQG65685:PQI65705 QAC65685:QAE65705 QJY65685:QKA65705 QTU65685:QTW65705 RDQ65685:RDS65705 RNM65685:RNO65705 RXI65685:RXK65705 SHE65685:SHG65705 SRA65685:SRC65705 TAW65685:TAY65705 TKS65685:TKU65705 TUO65685:TUQ65705 UEK65685:UEM65705 UOG65685:UOI65705 UYC65685:UYE65705 VHY65685:VIA65705 VRU65685:VRW65705 WBQ65685:WBS65705 WLM65685:WLO65705 WVI65685:WVK65705 B131221:D131241 IW131221:IY131241 SS131221:SU131241 ACO131221:ACQ131241 AMK131221:AMM131241 AWG131221:AWI131241 BGC131221:BGE131241 BPY131221:BQA131241 BZU131221:BZW131241 CJQ131221:CJS131241 CTM131221:CTO131241 DDI131221:DDK131241 DNE131221:DNG131241 DXA131221:DXC131241 EGW131221:EGY131241 EQS131221:EQU131241 FAO131221:FAQ131241 FKK131221:FKM131241 FUG131221:FUI131241 GEC131221:GEE131241 GNY131221:GOA131241 GXU131221:GXW131241 HHQ131221:HHS131241 HRM131221:HRO131241 IBI131221:IBK131241 ILE131221:ILG131241 IVA131221:IVC131241 JEW131221:JEY131241 JOS131221:JOU131241 JYO131221:JYQ131241 KIK131221:KIM131241 KSG131221:KSI131241 LCC131221:LCE131241 LLY131221:LMA131241 LVU131221:LVW131241 MFQ131221:MFS131241 MPM131221:MPO131241 MZI131221:MZK131241 NJE131221:NJG131241 NTA131221:NTC131241 OCW131221:OCY131241 OMS131221:OMU131241 OWO131221:OWQ131241 PGK131221:PGM131241 PQG131221:PQI131241 QAC131221:QAE131241 QJY131221:QKA131241 QTU131221:QTW131241 RDQ131221:RDS131241 RNM131221:RNO131241 RXI131221:RXK131241 SHE131221:SHG131241 SRA131221:SRC131241 TAW131221:TAY131241 TKS131221:TKU131241 TUO131221:TUQ131241 UEK131221:UEM131241 UOG131221:UOI131241 UYC131221:UYE131241 VHY131221:VIA131241 VRU131221:VRW131241 WBQ131221:WBS131241 WLM131221:WLO131241 WVI131221:WVK131241 B196757:D196777 IW196757:IY196777 SS196757:SU196777 ACO196757:ACQ196777 AMK196757:AMM196777 AWG196757:AWI196777 BGC196757:BGE196777 BPY196757:BQA196777 BZU196757:BZW196777 CJQ196757:CJS196777 CTM196757:CTO196777 DDI196757:DDK196777 DNE196757:DNG196777 DXA196757:DXC196777 EGW196757:EGY196777 EQS196757:EQU196777 FAO196757:FAQ196777 FKK196757:FKM196777 FUG196757:FUI196777 GEC196757:GEE196777 GNY196757:GOA196777 GXU196757:GXW196777 HHQ196757:HHS196777 HRM196757:HRO196777 IBI196757:IBK196777 ILE196757:ILG196777 IVA196757:IVC196777 JEW196757:JEY196777 JOS196757:JOU196777 JYO196757:JYQ196777 KIK196757:KIM196777 KSG196757:KSI196777 LCC196757:LCE196777 LLY196757:LMA196777 LVU196757:LVW196777 MFQ196757:MFS196777 MPM196757:MPO196777 MZI196757:MZK196777 NJE196757:NJG196777 NTA196757:NTC196777 OCW196757:OCY196777 OMS196757:OMU196777 OWO196757:OWQ196777 PGK196757:PGM196777 PQG196757:PQI196777 QAC196757:QAE196777 QJY196757:QKA196777 QTU196757:QTW196777 RDQ196757:RDS196777 RNM196757:RNO196777 RXI196757:RXK196777 SHE196757:SHG196777 SRA196757:SRC196777 TAW196757:TAY196777 TKS196757:TKU196777 TUO196757:TUQ196777 UEK196757:UEM196777 UOG196757:UOI196777 UYC196757:UYE196777 VHY196757:VIA196777 VRU196757:VRW196777 WBQ196757:WBS196777 WLM196757:WLO196777 WVI196757:WVK196777 B262293:D262313 IW262293:IY262313 SS262293:SU262313 ACO262293:ACQ262313 AMK262293:AMM262313 AWG262293:AWI262313 BGC262293:BGE262313 BPY262293:BQA262313 BZU262293:BZW262313 CJQ262293:CJS262313 CTM262293:CTO262313 DDI262293:DDK262313 DNE262293:DNG262313 DXA262293:DXC262313 EGW262293:EGY262313 EQS262293:EQU262313 FAO262293:FAQ262313 FKK262293:FKM262313 FUG262293:FUI262313 GEC262293:GEE262313 GNY262293:GOA262313 GXU262293:GXW262313 HHQ262293:HHS262313 HRM262293:HRO262313 IBI262293:IBK262313 ILE262293:ILG262313 IVA262293:IVC262313 JEW262293:JEY262313 JOS262293:JOU262313 JYO262293:JYQ262313 KIK262293:KIM262313 KSG262293:KSI262313 LCC262293:LCE262313 LLY262293:LMA262313 LVU262293:LVW262313 MFQ262293:MFS262313 MPM262293:MPO262313 MZI262293:MZK262313 NJE262293:NJG262313 NTA262293:NTC262313 OCW262293:OCY262313 OMS262293:OMU262313 OWO262293:OWQ262313 PGK262293:PGM262313 PQG262293:PQI262313 QAC262293:QAE262313 QJY262293:QKA262313 QTU262293:QTW262313 RDQ262293:RDS262313 RNM262293:RNO262313 RXI262293:RXK262313 SHE262293:SHG262313 SRA262293:SRC262313 TAW262293:TAY262313 TKS262293:TKU262313 TUO262293:TUQ262313 UEK262293:UEM262313 UOG262293:UOI262313 UYC262293:UYE262313 VHY262293:VIA262313 VRU262293:VRW262313 WBQ262293:WBS262313 WLM262293:WLO262313 WVI262293:WVK262313 B327829:D327849 IW327829:IY327849 SS327829:SU327849 ACO327829:ACQ327849 AMK327829:AMM327849 AWG327829:AWI327849 BGC327829:BGE327849 BPY327829:BQA327849 BZU327829:BZW327849 CJQ327829:CJS327849 CTM327829:CTO327849 DDI327829:DDK327849 DNE327829:DNG327849 DXA327829:DXC327849 EGW327829:EGY327849 EQS327829:EQU327849 FAO327829:FAQ327849 FKK327829:FKM327849 FUG327829:FUI327849 GEC327829:GEE327849 GNY327829:GOA327849 GXU327829:GXW327849 HHQ327829:HHS327849 HRM327829:HRO327849 IBI327829:IBK327849 ILE327829:ILG327849 IVA327829:IVC327849 JEW327829:JEY327849 JOS327829:JOU327849 JYO327829:JYQ327849 KIK327829:KIM327849 KSG327829:KSI327849 LCC327829:LCE327849 LLY327829:LMA327849 LVU327829:LVW327849 MFQ327829:MFS327849 MPM327829:MPO327849 MZI327829:MZK327849 NJE327829:NJG327849 NTA327829:NTC327849 OCW327829:OCY327849 OMS327829:OMU327849 OWO327829:OWQ327849 PGK327829:PGM327849 PQG327829:PQI327849 QAC327829:QAE327849 QJY327829:QKA327849 QTU327829:QTW327849 RDQ327829:RDS327849 RNM327829:RNO327849 RXI327829:RXK327849 SHE327829:SHG327849 SRA327829:SRC327849 TAW327829:TAY327849 TKS327829:TKU327849 TUO327829:TUQ327849 UEK327829:UEM327849 UOG327829:UOI327849 UYC327829:UYE327849 VHY327829:VIA327849 VRU327829:VRW327849 WBQ327829:WBS327849 WLM327829:WLO327849 WVI327829:WVK327849 B393365:D393385 IW393365:IY393385 SS393365:SU393385 ACO393365:ACQ393385 AMK393365:AMM393385 AWG393365:AWI393385 BGC393365:BGE393385 BPY393365:BQA393385 BZU393365:BZW393385 CJQ393365:CJS393385 CTM393365:CTO393385 DDI393365:DDK393385 DNE393365:DNG393385 DXA393365:DXC393385 EGW393365:EGY393385 EQS393365:EQU393385 FAO393365:FAQ393385 FKK393365:FKM393385 FUG393365:FUI393385 GEC393365:GEE393385 GNY393365:GOA393385 GXU393365:GXW393385 HHQ393365:HHS393385 HRM393365:HRO393385 IBI393365:IBK393385 ILE393365:ILG393385 IVA393365:IVC393385 JEW393365:JEY393385 JOS393365:JOU393385 JYO393365:JYQ393385 KIK393365:KIM393385 KSG393365:KSI393385 LCC393365:LCE393385 LLY393365:LMA393385 LVU393365:LVW393385 MFQ393365:MFS393385 MPM393365:MPO393385 MZI393365:MZK393385 NJE393365:NJG393385 NTA393365:NTC393385 OCW393365:OCY393385 OMS393365:OMU393385 OWO393365:OWQ393385 PGK393365:PGM393385 PQG393365:PQI393385 QAC393365:QAE393385 QJY393365:QKA393385 QTU393365:QTW393385 RDQ393365:RDS393385 RNM393365:RNO393385 RXI393365:RXK393385 SHE393365:SHG393385 SRA393365:SRC393385 TAW393365:TAY393385 TKS393365:TKU393385 TUO393365:TUQ393385 UEK393365:UEM393385 UOG393365:UOI393385 UYC393365:UYE393385 VHY393365:VIA393385 VRU393365:VRW393385 WBQ393365:WBS393385 WLM393365:WLO393385 WVI393365:WVK393385 B458901:D458921 IW458901:IY458921 SS458901:SU458921 ACO458901:ACQ458921 AMK458901:AMM458921 AWG458901:AWI458921 BGC458901:BGE458921 BPY458901:BQA458921 BZU458901:BZW458921 CJQ458901:CJS458921 CTM458901:CTO458921 DDI458901:DDK458921 DNE458901:DNG458921 DXA458901:DXC458921 EGW458901:EGY458921 EQS458901:EQU458921 FAO458901:FAQ458921 FKK458901:FKM458921 FUG458901:FUI458921 GEC458901:GEE458921 GNY458901:GOA458921 GXU458901:GXW458921 HHQ458901:HHS458921 HRM458901:HRO458921 IBI458901:IBK458921 ILE458901:ILG458921 IVA458901:IVC458921 JEW458901:JEY458921 JOS458901:JOU458921 JYO458901:JYQ458921 KIK458901:KIM458921 KSG458901:KSI458921 LCC458901:LCE458921 LLY458901:LMA458921 LVU458901:LVW458921 MFQ458901:MFS458921 MPM458901:MPO458921 MZI458901:MZK458921 NJE458901:NJG458921 NTA458901:NTC458921 OCW458901:OCY458921 OMS458901:OMU458921 OWO458901:OWQ458921 PGK458901:PGM458921 PQG458901:PQI458921 QAC458901:QAE458921 QJY458901:QKA458921 QTU458901:QTW458921 RDQ458901:RDS458921 RNM458901:RNO458921 RXI458901:RXK458921 SHE458901:SHG458921 SRA458901:SRC458921 TAW458901:TAY458921 TKS458901:TKU458921 TUO458901:TUQ458921 UEK458901:UEM458921 UOG458901:UOI458921 UYC458901:UYE458921 VHY458901:VIA458921 VRU458901:VRW458921 WBQ458901:WBS458921 WLM458901:WLO458921 WVI458901:WVK458921 B524437:D524457 IW524437:IY524457 SS524437:SU524457 ACO524437:ACQ524457 AMK524437:AMM524457 AWG524437:AWI524457 BGC524437:BGE524457 BPY524437:BQA524457 BZU524437:BZW524457 CJQ524437:CJS524457 CTM524437:CTO524457 DDI524437:DDK524457 DNE524437:DNG524457 DXA524437:DXC524457 EGW524437:EGY524457 EQS524437:EQU524457 FAO524437:FAQ524457 FKK524437:FKM524457 FUG524437:FUI524457 GEC524437:GEE524457 GNY524437:GOA524457 GXU524437:GXW524457 HHQ524437:HHS524457 HRM524437:HRO524457 IBI524437:IBK524457 ILE524437:ILG524457 IVA524437:IVC524457 JEW524437:JEY524457 JOS524437:JOU524457 JYO524437:JYQ524457 KIK524437:KIM524457 KSG524437:KSI524457 LCC524437:LCE524457 LLY524437:LMA524457 LVU524437:LVW524457 MFQ524437:MFS524457 MPM524437:MPO524457 MZI524437:MZK524457 NJE524437:NJG524457 NTA524437:NTC524457 OCW524437:OCY524457 OMS524437:OMU524457 OWO524437:OWQ524457 PGK524437:PGM524457 PQG524437:PQI524457 QAC524437:QAE524457 QJY524437:QKA524457 QTU524437:QTW524457 RDQ524437:RDS524457 RNM524437:RNO524457 RXI524437:RXK524457 SHE524437:SHG524457 SRA524437:SRC524457 TAW524437:TAY524457 TKS524437:TKU524457 TUO524437:TUQ524457 UEK524437:UEM524457 UOG524437:UOI524457 UYC524437:UYE524457 VHY524437:VIA524457 VRU524437:VRW524457 WBQ524437:WBS524457 WLM524437:WLO524457 WVI524437:WVK524457 B589973:D589993 IW589973:IY589993 SS589973:SU589993 ACO589973:ACQ589993 AMK589973:AMM589993 AWG589973:AWI589993 BGC589973:BGE589993 BPY589973:BQA589993 BZU589973:BZW589993 CJQ589973:CJS589993 CTM589973:CTO589993 DDI589973:DDK589993 DNE589973:DNG589993 DXA589973:DXC589993 EGW589973:EGY589993 EQS589973:EQU589993 FAO589973:FAQ589993 FKK589973:FKM589993 FUG589973:FUI589993 GEC589973:GEE589993 GNY589973:GOA589993 GXU589973:GXW589993 HHQ589973:HHS589993 HRM589973:HRO589993 IBI589973:IBK589993 ILE589973:ILG589993 IVA589973:IVC589993 JEW589973:JEY589993 JOS589973:JOU589993 JYO589973:JYQ589993 KIK589973:KIM589993 KSG589973:KSI589993 LCC589973:LCE589993 LLY589973:LMA589993 LVU589973:LVW589993 MFQ589973:MFS589993 MPM589973:MPO589993 MZI589973:MZK589993 NJE589973:NJG589993 NTA589973:NTC589993 OCW589973:OCY589993 OMS589973:OMU589993 OWO589973:OWQ589993 PGK589973:PGM589993 PQG589973:PQI589993 QAC589973:QAE589993 QJY589973:QKA589993 QTU589973:QTW589993 RDQ589973:RDS589993 RNM589973:RNO589993 RXI589973:RXK589993 SHE589973:SHG589993 SRA589973:SRC589993 TAW589973:TAY589993 TKS589973:TKU589993 TUO589973:TUQ589993 UEK589973:UEM589993 UOG589973:UOI589993 UYC589973:UYE589993 VHY589973:VIA589993 VRU589973:VRW589993 WBQ589973:WBS589993 WLM589973:WLO589993 WVI589973:WVK589993 B655509:D655529 IW655509:IY655529 SS655509:SU655529 ACO655509:ACQ655529 AMK655509:AMM655529 AWG655509:AWI655529 BGC655509:BGE655529 BPY655509:BQA655529 BZU655509:BZW655529 CJQ655509:CJS655529 CTM655509:CTO655529 DDI655509:DDK655529 DNE655509:DNG655529 DXA655509:DXC655529 EGW655509:EGY655529 EQS655509:EQU655529 FAO655509:FAQ655529 FKK655509:FKM655529 FUG655509:FUI655529 GEC655509:GEE655529 GNY655509:GOA655529 GXU655509:GXW655529 HHQ655509:HHS655529 HRM655509:HRO655529 IBI655509:IBK655529 ILE655509:ILG655529 IVA655509:IVC655529 JEW655509:JEY655529 JOS655509:JOU655529 JYO655509:JYQ655529 KIK655509:KIM655529 KSG655509:KSI655529 LCC655509:LCE655529 LLY655509:LMA655529 LVU655509:LVW655529 MFQ655509:MFS655529 MPM655509:MPO655529 MZI655509:MZK655529 NJE655509:NJG655529 NTA655509:NTC655529 OCW655509:OCY655529 OMS655509:OMU655529 OWO655509:OWQ655529 PGK655509:PGM655529 PQG655509:PQI655529 QAC655509:QAE655529 QJY655509:QKA655529 QTU655509:QTW655529 RDQ655509:RDS655529 RNM655509:RNO655529 RXI655509:RXK655529 SHE655509:SHG655529 SRA655509:SRC655529 TAW655509:TAY655529 TKS655509:TKU655529 TUO655509:TUQ655529 UEK655509:UEM655529 UOG655509:UOI655529 UYC655509:UYE655529 VHY655509:VIA655529 VRU655509:VRW655529 WBQ655509:WBS655529 WLM655509:WLO655529 WVI655509:WVK655529 B721045:D721065 IW721045:IY721065 SS721045:SU721065 ACO721045:ACQ721065 AMK721045:AMM721065 AWG721045:AWI721065 BGC721045:BGE721065 BPY721045:BQA721065 BZU721045:BZW721065 CJQ721045:CJS721065 CTM721045:CTO721065 DDI721045:DDK721065 DNE721045:DNG721065 DXA721045:DXC721065 EGW721045:EGY721065 EQS721045:EQU721065 FAO721045:FAQ721065 FKK721045:FKM721065 FUG721045:FUI721065 GEC721045:GEE721065 GNY721045:GOA721065 GXU721045:GXW721065 HHQ721045:HHS721065 HRM721045:HRO721065 IBI721045:IBK721065 ILE721045:ILG721065 IVA721045:IVC721065 JEW721045:JEY721065 JOS721045:JOU721065 JYO721045:JYQ721065 KIK721045:KIM721065 KSG721045:KSI721065 LCC721045:LCE721065 LLY721045:LMA721065 LVU721045:LVW721065 MFQ721045:MFS721065 MPM721045:MPO721065 MZI721045:MZK721065 NJE721045:NJG721065 NTA721045:NTC721065 OCW721045:OCY721065 OMS721045:OMU721065 OWO721045:OWQ721065 PGK721045:PGM721065 PQG721045:PQI721065 QAC721045:QAE721065 QJY721045:QKA721065 QTU721045:QTW721065 RDQ721045:RDS721065 RNM721045:RNO721065 RXI721045:RXK721065 SHE721045:SHG721065 SRA721045:SRC721065 TAW721045:TAY721065 TKS721045:TKU721065 TUO721045:TUQ721065 UEK721045:UEM721065 UOG721045:UOI721065 UYC721045:UYE721065 VHY721045:VIA721065 VRU721045:VRW721065 WBQ721045:WBS721065 WLM721045:WLO721065 WVI721045:WVK721065 B786581:D786601 IW786581:IY786601 SS786581:SU786601 ACO786581:ACQ786601 AMK786581:AMM786601 AWG786581:AWI786601 BGC786581:BGE786601 BPY786581:BQA786601 BZU786581:BZW786601 CJQ786581:CJS786601 CTM786581:CTO786601 DDI786581:DDK786601 DNE786581:DNG786601 DXA786581:DXC786601 EGW786581:EGY786601 EQS786581:EQU786601 FAO786581:FAQ786601 FKK786581:FKM786601 FUG786581:FUI786601 GEC786581:GEE786601 GNY786581:GOA786601 GXU786581:GXW786601 HHQ786581:HHS786601 HRM786581:HRO786601 IBI786581:IBK786601 ILE786581:ILG786601 IVA786581:IVC786601 JEW786581:JEY786601 JOS786581:JOU786601 JYO786581:JYQ786601 KIK786581:KIM786601 KSG786581:KSI786601 LCC786581:LCE786601 LLY786581:LMA786601 LVU786581:LVW786601 MFQ786581:MFS786601 MPM786581:MPO786601 MZI786581:MZK786601 NJE786581:NJG786601 NTA786581:NTC786601 OCW786581:OCY786601 OMS786581:OMU786601 OWO786581:OWQ786601 PGK786581:PGM786601 PQG786581:PQI786601 QAC786581:QAE786601 QJY786581:QKA786601 QTU786581:QTW786601 RDQ786581:RDS786601 RNM786581:RNO786601 RXI786581:RXK786601 SHE786581:SHG786601 SRA786581:SRC786601 TAW786581:TAY786601 TKS786581:TKU786601 TUO786581:TUQ786601 UEK786581:UEM786601 UOG786581:UOI786601 UYC786581:UYE786601 VHY786581:VIA786601 VRU786581:VRW786601 WBQ786581:WBS786601 WLM786581:WLO786601 WVI786581:WVK786601 B852117:D852137 IW852117:IY852137 SS852117:SU852137 ACO852117:ACQ852137 AMK852117:AMM852137 AWG852117:AWI852137 BGC852117:BGE852137 BPY852117:BQA852137 BZU852117:BZW852137 CJQ852117:CJS852137 CTM852117:CTO852137 DDI852117:DDK852137 DNE852117:DNG852137 DXA852117:DXC852137 EGW852117:EGY852137 EQS852117:EQU852137 FAO852117:FAQ852137 FKK852117:FKM852137 FUG852117:FUI852137 GEC852117:GEE852137 GNY852117:GOA852137 GXU852117:GXW852137 HHQ852117:HHS852137 HRM852117:HRO852137 IBI852117:IBK852137 ILE852117:ILG852137 IVA852117:IVC852137 JEW852117:JEY852137 JOS852117:JOU852137 JYO852117:JYQ852137 KIK852117:KIM852137 KSG852117:KSI852137 LCC852117:LCE852137 LLY852117:LMA852137 LVU852117:LVW852137 MFQ852117:MFS852137 MPM852117:MPO852137 MZI852117:MZK852137 NJE852117:NJG852137 NTA852117:NTC852137 OCW852117:OCY852137 OMS852117:OMU852137 OWO852117:OWQ852137 PGK852117:PGM852137 PQG852117:PQI852137 QAC852117:QAE852137 QJY852117:QKA852137 QTU852117:QTW852137 RDQ852117:RDS852137 RNM852117:RNO852137 RXI852117:RXK852137 SHE852117:SHG852137 SRA852117:SRC852137 TAW852117:TAY852137 TKS852117:TKU852137 TUO852117:TUQ852137 UEK852117:UEM852137 UOG852117:UOI852137 UYC852117:UYE852137 VHY852117:VIA852137 VRU852117:VRW852137 WBQ852117:WBS852137 WLM852117:WLO852137 WVI852117:WVK852137 B917653:D917673 IW917653:IY917673 SS917653:SU917673 ACO917653:ACQ917673 AMK917653:AMM917673 AWG917653:AWI917673 BGC917653:BGE917673 BPY917653:BQA917673 BZU917653:BZW917673 CJQ917653:CJS917673 CTM917653:CTO917673 DDI917653:DDK917673 DNE917653:DNG917673 DXA917653:DXC917673 EGW917653:EGY917673 EQS917653:EQU917673 FAO917653:FAQ917673 FKK917653:FKM917673 FUG917653:FUI917673 GEC917653:GEE917673 GNY917653:GOA917673 GXU917653:GXW917673 HHQ917653:HHS917673 HRM917653:HRO917673 IBI917653:IBK917673 ILE917653:ILG917673 IVA917653:IVC917673 JEW917653:JEY917673 JOS917653:JOU917673 JYO917653:JYQ917673 KIK917653:KIM917673 KSG917653:KSI917673 LCC917653:LCE917673 LLY917653:LMA917673 LVU917653:LVW917673 MFQ917653:MFS917673 MPM917653:MPO917673 MZI917653:MZK917673 NJE917653:NJG917673 NTA917653:NTC917673 OCW917653:OCY917673 OMS917653:OMU917673 OWO917653:OWQ917673 PGK917653:PGM917673 PQG917653:PQI917673 QAC917653:QAE917673 QJY917653:QKA917673 QTU917653:QTW917673 RDQ917653:RDS917673 RNM917653:RNO917673 RXI917653:RXK917673 SHE917653:SHG917673 SRA917653:SRC917673 TAW917653:TAY917673 TKS917653:TKU917673 TUO917653:TUQ917673 UEK917653:UEM917673 UOG917653:UOI917673 UYC917653:UYE917673 VHY917653:VIA917673 VRU917653:VRW917673 WBQ917653:WBS917673 WLM917653:WLO917673 WVI917653:WVK917673 B983189:D983209 IW983189:IY983209 SS983189:SU983209 ACO983189:ACQ983209 AMK983189:AMM983209 AWG983189:AWI983209 BGC983189:BGE983209 BPY983189:BQA983209 BZU983189:BZW983209 CJQ983189:CJS983209 CTM983189:CTO983209 DDI983189:DDK983209 DNE983189:DNG983209 DXA983189:DXC983209 EGW983189:EGY983209 EQS983189:EQU983209 FAO983189:FAQ983209 FKK983189:FKM983209 FUG983189:FUI983209 GEC983189:GEE983209 GNY983189:GOA983209 GXU983189:GXW983209 HHQ983189:HHS983209 HRM983189:HRO983209 IBI983189:IBK983209 ILE983189:ILG983209 IVA983189:IVC983209 JEW983189:JEY983209 JOS983189:JOU983209 JYO983189:JYQ983209 KIK983189:KIM983209 KSG983189:KSI983209 LCC983189:LCE983209 LLY983189:LMA983209 LVU983189:LVW983209 MFQ983189:MFS983209 MPM983189:MPO983209 MZI983189:MZK983209 NJE983189:NJG983209 NTA983189:NTC983209 OCW983189:OCY983209 OMS983189:OMU983209 OWO983189:OWQ983209 PGK983189:PGM983209 PQG983189:PQI983209 QAC983189:QAE983209 QJY983189:QKA983209 QTU983189:QTW983209 RDQ983189:RDS983209 RNM983189:RNO983209 RXI983189:RXK983209 SHE983189:SHG983209 SRA983189:SRC983209 TAW983189:TAY983209 TKS983189:TKU983209 TUO983189:TUQ983209 UEK983189:UEM983209 UOG983189:UOI983209 UYC983189:UYE983209 VHY983189:VIA983209 VRU983189:VRW983209 WBQ983189:WBS983209 WLM983189:WLO983209 WVI983189:WVK983209 C64:C71 B65563:C65593 IW65563:IX65593 SS65563:ST65593 ACO65563:ACP65593 AMK65563:AML65593 AWG65563:AWH65593 BGC65563:BGD65593 BPY65563:BPZ65593 BZU65563:BZV65593 CJQ65563:CJR65593 CTM65563:CTN65593 DDI65563:DDJ65593 DNE65563:DNF65593 DXA65563:DXB65593 EGW65563:EGX65593 EQS65563:EQT65593 FAO65563:FAP65593 FKK65563:FKL65593 FUG65563:FUH65593 GEC65563:GED65593 GNY65563:GNZ65593 GXU65563:GXV65593 HHQ65563:HHR65593 HRM65563:HRN65593 IBI65563:IBJ65593 ILE65563:ILF65593 IVA65563:IVB65593 JEW65563:JEX65593 JOS65563:JOT65593 JYO65563:JYP65593 KIK65563:KIL65593 KSG65563:KSH65593 LCC65563:LCD65593 LLY65563:LLZ65593 LVU65563:LVV65593 MFQ65563:MFR65593 MPM65563:MPN65593 MZI65563:MZJ65593 NJE65563:NJF65593 NTA65563:NTB65593 OCW65563:OCX65593 OMS65563:OMT65593 OWO65563:OWP65593 PGK65563:PGL65593 PQG65563:PQH65593 QAC65563:QAD65593 QJY65563:QJZ65593 QTU65563:QTV65593 RDQ65563:RDR65593 RNM65563:RNN65593 RXI65563:RXJ65593 SHE65563:SHF65593 SRA65563:SRB65593 TAW65563:TAX65593 TKS65563:TKT65593 TUO65563:TUP65593 UEK65563:UEL65593 UOG65563:UOH65593 UYC65563:UYD65593 VHY65563:VHZ65593 VRU65563:VRV65593 WBQ65563:WBR65593 WLM65563:WLN65593 WVI65563:WVJ65593 B131099:C131129 IW131099:IX131129 SS131099:ST131129 ACO131099:ACP131129 AMK131099:AML131129 AWG131099:AWH131129 BGC131099:BGD131129 BPY131099:BPZ131129 BZU131099:BZV131129 CJQ131099:CJR131129 CTM131099:CTN131129 DDI131099:DDJ131129 DNE131099:DNF131129 DXA131099:DXB131129 EGW131099:EGX131129 EQS131099:EQT131129 FAO131099:FAP131129 FKK131099:FKL131129 FUG131099:FUH131129 GEC131099:GED131129 GNY131099:GNZ131129 GXU131099:GXV131129 HHQ131099:HHR131129 HRM131099:HRN131129 IBI131099:IBJ131129 ILE131099:ILF131129 IVA131099:IVB131129 JEW131099:JEX131129 JOS131099:JOT131129 JYO131099:JYP131129 KIK131099:KIL131129 KSG131099:KSH131129 LCC131099:LCD131129 LLY131099:LLZ131129 LVU131099:LVV131129 MFQ131099:MFR131129 MPM131099:MPN131129 MZI131099:MZJ131129 NJE131099:NJF131129 NTA131099:NTB131129 OCW131099:OCX131129 OMS131099:OMT131129 OWO131099:OWP131129 PGK131099:PGL131129 PQG131099:PQH131129 QAC131099:QAD131129 QJY131099:QJZ131129 QTU131099:QTV131129 RDQ131099:RDR131129 RNM131099:RNN131129 RXI131099:RXJ131129 SHE131099:SHF131129 SRA131099:SRB131129 TAW131099:TAX131129 TKS131099:TKT131129 TUO131099:TUP131129 UEK131099:UEL131129 UOG131099:UOH131129 UYC131099:UYD131129 VHY131099:VHZ131129 VRU131099:VRV131129 WBQ131099:WBR131129 WLM131099:WLN131129 WVI131099:WVJ131129 B196635:C196665 IW196635:IX196665 SS196635:ST196665 ACO196635:ACP196665 AMK196635:AML196665 AWG196635:AWH196665 BGC196635:BGD196665 BPY196635:BPZ196665 BZU196635:BZV196665 CJQ196635:CJR196665 CTM196635:CTN196665 DDI196635:DDJ196665 DNE196635:DNF196665 DXA196635:DXB196665 EGW196635:EGX196665 EQS196635:EQT196665 FAO196635:FAP196665 FKK196635:FKL196665 FUG196635:FUH196665 GEC196635:GED196665 GNY196635:GNZ196665 GXU196635:GXV196665 HHQ196635:HHR196665 HRM196635:HRN196665 IBI196635:IBJ196665 ILE196635:ILF196665 IVA196635:IVB196665 JEW196635:JEX196665 JOS196635:JOT196665 JYO196635:JYP196665 KIK196635:KIL196665 KSG196635:KSH196665 LCC196635:LCD196665 LLY196635:LLZ196665 LVU196635:LVV196665 MFQ196635:MFR196665 MPM196635:MPN196665 MZI196635:MZJ196665 NJE196635:NJF196665 NTA196635:NTB196665 OCW196635:OCX196665 OMS196635:OMT196665 OWO196635:OWP196665 PGK196635:PGL196665 PQG196635:PQH196665 QAC196635:QAD196665 QJY196635:QJZ196665 QTU196635:QTV196665 RDQ196635:RDR196665 RNM196635:RNN196665 RXI196635:RXJ196665 SHE196635:SHF196665 SRA196635:SRB196665 TAW196635:TAX196665 TKS196635:TKT196665 TUO196635:TUP196665 UEK196635:UEL196665 UOG196635:UOH196665 UYC196635:UYD196665 VHY196635:VHZ196665 VRU196635:VRV196665 WBQ196635:WBR196665 WLM196635:WLN196665 WVI196635:WVJ196665 B262171:C262201 IW262171:IX262201 SS262171:ST262201 ACO262171:ACP262201 AMK262171:AML262201 AWG262171:AWH262201 BGC262171:BGD262201 BPY262171:BPZ262201 BZU262171:BZV262201 CJQ262171:CJR262201 CTM262171:CTN262201 DDI262171:DDJ262201 DNE262171:DNF262201 DXA262171:DXB262201 EGW262171:EGX262201 EQS262171:EQT262201 FAO262171:FAP262201 FKK262171:FKL262201 FUG262171:FUH262201 GEC262171:GED262201 GNY262171:GNZ262201 GXU262171:GXV262201 HHQ262171:HHR262201 HRM262171:HRN262201 IBI262171:IBJ262201 ILE262171:ILF262201 IVA262171:IVB262201 JEW262171:JEX262201 JOS262171:JOT262201 JYO262171:JYP262201 KIK262171:KIL262201 KSG262171:KSH262201 LCC262171:LCD262201 LLY262171:LLZ262201 LVU262171:LVV262201 MFQ262171:MFR262201 MPM262171:MPN262201 MZI262171:MZJ262201 NJE262171:NJF262201 NTA262171:NTB262201 OCW262171:OCX262201 OMS262171:OMT262201 OWO262171:OWP262201 PGK262171:PGL262201 PQG262171:PQH262201 QAC262171:QAD262201 QJY262171:QJZ262201 QTU262171:QTV262201 RDQ262171:RDR262201 RNM262171:RNN262201 RXI262171:RXJ262201 SHE262171:SHF262201 SRA262171:SRB262201 TAW262171:TAX262201 TKS262171:TKT262201 TUO262171:TUP262201 UEK262171:UEL262201 UOG262171:UOH262201 UYC262171:UYD262201 VHY262171:VHZ262201 VRU262171:VRV262201 WBQ262171:WBR262201 WLM262171:WLN262201 WVI262171:WVJ262201 B327707:C327737 IW327707:IX327737 SS327707:ST327737 ACO327707:ACP327737 AMK327707:AML327737 AWG327707:AWH327737 BGC327707:BGD327737 BPY327707:BPZ327737 BZU327707:BZV327737 CJQ327707:CJR327737 CTM327707:CTN327737 DDI327707:DDJ327737 DNE327707:DNF327737 DXA327707:DXB327737 EGW327707:EGX327737 EQS327707:EQT327737 FAO327707:FAP327737 FKK327707:FKL327737 FUG327707:FUH327737 GEC327707:GED327737 GNY327707:GNZ327737 GXU327707:GXV327737 HHQ327707:HHR327737 HRM327707:HRN327737 IBI327707:IBJ327737 ILE327707:ILF327737 IVA327707:IVB327737 JEW327707:JEX327737 JOS327707:JOT327737 JYO327707:JYP327737 KIK327707:KIL327737 KSG327707:KSH327737 LCC327707:LCD327737 LLY327707:LLZ327737 LVU327707:LVV327737 MFQ327707:MFR327737 MPM327707:MPN327737 MZI327707:MZJ327737 NJE327707:NJF327737 NTA327707:NTB327737 OCW327707:OCX327737 OMS327707:OMT327737 OWO327707:OWP327737 PGK327707:PGL327737 PQG327707:PQH327737 QAC327707:QAD327737 QJY327707:QJZ327737 QTU327707:QTV327737 RDQ327707:RDR327737 RNM327707:RNN327737 RXI327707:RXJ327737 SHE327707:SHF327737 SRA327707:SRB327737 TAW327707:TAX327737 TKS327707:TKT327737 TUO327707:TUP327737 UEK327707:UEL327737 UOG327707:UOH327737 UYC327707:UYD327737 VHY327707:VHZ327737 VRU327707:VRV327737 WBQ327707:WBR327737 WLM327707:WLN327737 WVI327707:WVJ327737 B393243:C393273 IW393243:IX393273 SS393243:ST393273 ACO393243:ACP393273 AMK393243:AML393273 AWG393243:AWH393273 BGC393243:BGD393273 BPY393243:BPZ393273 BZU393243:BZV393273 CJQ393243:CJR393273 CTM393243:CTN393273 DDI393243:DDJ393273 DNE393243:DNF393273 DXA393243:DXB393273 EGW393243:EGX393273 EQS393243:EQT393273 FAO393243:FAP393273 FKK393243:FKL393273 FUG393243:FUH393273 GEC393243:GED393273 GNY393243:GNZ393273 GXU393243:GXV393273 HHQ393243:HHR393273 HRM393243:HRN393273 IBI393243:IBJ393273 ILE393243:ILF393273 IVA393243:IVB393273 JEW393243:JEX393273 JOS393243:JOT393273 JYO393243:JYP393273 KIK393243:KIL393273 KSG393243:KSH393273 LCC393243:LCD393273 LLY393243:LLZ393273 LVU393243:LVV393273 MFQ393243:MFR393273 MPM393243:MPN393273 MZI393243:MZJ393273 NJE393243:NJF393273 NTA393243:NTB393273 OCW393243:OCX393273 OMS393243:OMT393273 OWO393243:OWP393273 PGK393243:PGL393273 PQG393243:PQH393273 QAC393243:QAD393273 QJY393243:QJZ393273 QTU393243:QTV393273 RDQ393243:RDR393273 RNM393243:RNN393273 RXI393243:RXJ393273 SHE393243:SHF393273 SRA393243:SRB393273 TAW393243:TAX393273 TKS393243:TKT393273 TUO393243:TUP393273 UEK393243:UEL393273 UOG393243:UOH393273 UYC393243:UYD393273 VHY393243:VHZ393273 VRU393243:VRV393273 WBQ393243:WBR393273 WLM393243:WLN393273 WVI393243:WVJ393273 B458779:C458809 IW458779:IX458809 SS458779:ST458809 ACO458779:ACP458809 AMK458779:AML458809 AWG458779:AWH458809 BGC458779:BGD458809 BPY458779:BPZ458809 BZU458779:BZV458809 CJQ458779:CJR458809 CTM458779:CTN458809 DDI458779:DDJ458809 DNE458779:DNF458809 DXA458779:DXB458809 EGW458779:EGX458809 EQS458779:EQT458809 FAO458779:FAP458809 FKK458779:FKL458809 FUG458779:FUH458809 GEC458779:GED458809 GNY458779:GNZ458809 GXU458779:GXV458809 HHQ458779:HHR458809 HRM458779:HRN458809 IBI458779:IBJ458809 ILE458779:ILF458809 IVA458779:IVB458809 JEW458779:JEX458809 JOS458779:JOT458809 JYO458779:JYP458809 KIK458779:KIL458809 KSG458779:KSH458809 LCC458779:LCD458809 LLY458779:LLZ458809 LVU458779:LVV458809 MFQ458779:MFR458809 MPM458779:MPN458809 MZI458779:MZJ458809 NJE458779:NJF458809 NTA458779:NTB458809 OCW458779:OCX458809 OMS458779:OMT458809 OWO458779:OWP458809 PGK458779:PGL458809 PQG458779:PQH458809 QAC458779:QAD458809 QJY458779:QJZ458809 QTU458779:QTV458809 RDQ458779:RDR458809 RNM458779:RNN458809 RXI458779:RXJ458809 SHE458779:SHF458809 SRA458779:SRB458809 TAW458779:TAX458809 TKS458779:TKT458809 TUO458779:TUP458809 UEK458779:UEL458809 UOG458779:UOH458809 UYC458779:UYD458809 VHY458779:VHZ458809 VRU458779:VRV458809 WBQ458779:WBR458809 WLM458779:WLN458809 WVI458779:WVJ458809 B524315:C524345 IW524315:IX524345 SS524315:ST524345 ACO524315:ACP524345 AMK524315:AML524345 AWG524315:AWH524345 BGC524315:BGD524345 BPY524315:BPZ524345 BZU524315:BZV524345 CJQ524315:CJR524345 CTM524315:CTN524345 DDI524315:DDJ524345 DNE524315:DNF524345 DXA524315:DXB524345 EGW524315:EGX524345 EQS524315:EQT524345 FAO524315:FAP524345 FKK524315:FKL524345 FUG524315:FUH524345 GEC524315:GED524345 GNY524315:GNZ524345 GXU524315:GXV524345 HHQ524315:HHR524345 HRM524315:HRN524345 IBI524315:IBJ524345 ILE524315:ILF524345 IVA524315:IVB524345 JEW524315:JEX524345 JOS524315:JOT524345 JYO524315:JYP524345 KIK524315:KIL524345 KSG524315:KSH524345 LCC524315:LCD524345 LLY524315:LLZ524345 LVU524315:LVV524345 MFQ524315:MFR524345 MPM524315:MPN524345 MZI524315:MZJ524345 NJE524315:NJF524345 NTA524315:NTB524345 OCW524315:OCX524345 OMS524315:OMT524345 OWO524315:OWP524345 PGK524315:PGL524345 PQG524315:PQH524345 QAC524315:QAD524345 QJY524315:QJZ524345 QTU524315:QTV524345 RDQ524315:RDR524345 RNM524315:RNN524345 RXI524315:RXJ524345 SHE524315:SHF524345 SRA524315:SRB524345 TAW524315:TAX524345 TKS524315:TKT524345 TUO524315:TUP524345 UEK524315:UEL524345 UOG524315:UOH524345 UYC524315:UYD524345 VHY524315:VHZ524345 VRU524315:VRV524345 WBQ524315:WBR524345 WLM524315:WLN524345 WVI524315:WVJ524345 B589851:C589881 IW589851:IX589881 SS589851:ST589881 ACO589851:ACP589881 AMK589851:AML589881 AWG589851:AWH589881 BGC589851:BGD589881 BPY589851:BPZ589881 BZU589851:BZV589881 CJQ589851:CJR589881 CTM589851:CTN589881 DDI589851:DDJ589881 DNE589851:DNF589881 DXA589851:DXB589881 EGW589851:EGX589881 EQS589851:EQT589881 FAO589851:FAP589881 FKK589851:FKL589881 FUG589851:FUH589881 GEC589851:GED589881 GNY589851:GNZ589881 GXU589851:GXV589881 HHQ589851:HHR589881 HRM589851:HRN589881 IBI589851:IBJ589881 ILE589851:ILF589881 IVA589851:IVB589881 JEW589851:JEX589881 JOS589851:JOT589881 JYO589851:JYP589881 KIK589851:KIL589881 KSG589851:KSH589881 LCC589851:LCD589881 LLY589851:LLZ589881 LVU589851:LVV589881 MFQ589851:MFR589881 MPM589851:MPN589881 MZI589851:MZJ589881 NJE589851:NJF589881 NTA589851:NTB589881 OCW589851:OCX589881 OMS589851:OMT589881 OWO589851:OWP589881 PGK589851:PGL589881 PQG589851:PQH589881 QAC589851:QAD589881 QJY589851:QJZ589881 QTU589851:QTV589881 RDQ589851:RDR589881 RNM589851:RNN589881 RXI589851:RXJ589881 SHE589851:SHF589881 SRA589851:SRB589881 TAW589851:TAX589881 TKS589851:TKT589881 TUO589851:TUP589881 UEK589851:UEL589881 UOG589851:UOH589881 UYC589851:UYD589881 VHY589851:VHZ589881 VRU589851:VRV589881 WBQ589851:WBR589881 WLM589851:WLN589881 WVI589851:WVJ589881 B655387:C655417 IW655387:IX655417 SS655387:ST655417 ACO655387:ACP655417 AMK655387:AML655417 AWG655387:AWH655417 BGC655387:BGD655417 BPY655387:BPZ655417 BZU655387:BZV655417 CJQ655387:CJR655417 CTM655387:CTN655417 DDI655387:DDJ655417 DNE655387:DNF655417 DXA655387:DXB655417 EGW655387:EGX655417 EQS655387:EQT655417 FAO655387:FAP655417 FKK655387:FKL655417 FUG655387:FUH655417 GEC655387:GED655417 GNY655387:GNZ655417 GXU655387:GXV655417 HHQ655387:HHR655417 HRM655387:HRN655417 IBI655387:IBJ655417 ILE655387:ILF655417 IVA655387:IVB655417 JEW655387:JEX655417 JOS655387:JOT655417 JYO655387:JYP655417 KIK655387:KIL655417 KSG655387:KSH655417 LCC655387:LCD655417 LLY655387:LLZ655417 LVU655387:LVV655417 MFQ655387:MFR655417 MPM655387:MPN655417 MZI655387:MZJ655417 NJE655387:NJF655417 NTA655387:NTB655417 OCW655387:OCX655417 OMS655387:OMT655417 OWO655387:OWP655417 PGK655387:PGL655417 PQG655387:PQH655417 QAC655387:QAD655417 QJY655387:QJZ655417 QTU655387:QTV655417 RDQ655387:RDR655417 RNM655387:RNN655417 RXI655387:RXJ655417 SHE655387:SHF655417 SRA655387:SRB655417 TAW655387:TAX655417 TKS655387:TKT655417 TUO655387:TUP655417 UEK655387:UEL655417 UOG655387:UOH655417 UYC655387:UYD655417 VHY655387:VHZ655417 VRU655387:VRV655417 WBQ655387:WBR655417 WLM655387:WLN655417 WVI655387:WVJ655417 B720923:C720953 IW720923:IX720953 SS720923:ST720953 ACO720923:ACP720953 AMK720923:AML720953 AWG720923:AWH720953 BGC720923:BGD720953 BPY720923:BPZ720953 BZU720923:BZV720953 CJQ720923:CJR720953 CTM720923:CTN720953 DDI720923:DDJ720953 DNE720923:DNF720953 DXA720923:DXB720953 EGW720923:EGX720953 EQS720923:EQT720953 FAO720923:FAP720953 FKK720923:FKL720953 FUG720923:FUH720953 GEC720923:GED720953 GNY720923:GNZ720953 GXU720923:GXV720953 HHQ720923:HHR720953 HRM720923:HRN720953 IBI720923:IBJ720953 ILE720923:ILF720953 IVA720923:IVB720953 JEW720923:JEX720953 JOS720923:JOT720953 JYO720923:JYP720953 KIK720923:KIL720953 KSG720923:KSH720953 LCC720923:LCD720953 LLY720923:LLZ720953 LVU720923:LVV720953 MFQ720923:MFR720953 MPM720923:MPN720953 MZI720923:MZJ720953 NJE720923:NJF720953 NTA720923:NTB720953 OCW720923:OCX720953 OMS720923:OMT720953 OWO720923:OWP720953 PGK720923:PGL720953 PQG720923:PQH720953 QAC720923:QAD720953 QJY720923:QJZ720953 QTU720923:QTV720953 RDQ720923:RDR720953 RNM720923:RNN720953 RXI720923:RXJ720953 SHE720923:SHF720953 SRA720923:SRB720953 TAW720923:TAX720953 TKS720923:TKT720953 TUO720923:TUP720953 UEK720923:UEL720953 UOG720923:UOH720953 UYC720923:UYD720953 VHY720923:VHZ720953 VRU720923:VRV720953 WBQ720923:WBR720953 WLM720923:WLN720953 WVI720923:WVJ720953 B786459:C786489 IW786459:IX786489 SS786459:ST786489 ACO786459:ACP786489 AMK786459:AML786489 AWG786459:AWH786489 BGC786459:BGD786489 BPY786459:BPZ786489 BZU786459:BZV786489 CJQ786459:CJR786489 CTM786459:CTN786489 DDI786459:DDJ786489 DNE786459:DNF786489 DXA786459:DXB786489 EGW786459:EGX786489 EQS786459:EQT786489 FAO786459:FAP786489 FKK786459:FKL786489 FUG786459:FUH786489 GEC786459:GED786489 GNY786459:GNZ786489 GXU786459:GXV786489 HHQ786459:HHR786489 HRM786459:HRN786489 IBI786459:IBJ786489 ILE786459:ILF786489 IVA786459:IVB786489 JEW786459:JEX786489 JOS786459:JOT786489 JYO786459:JYP786489 KIK786459:KIL786489 KSG786459:KSH786489 LCC786459:LCD786489 LLY786459:LLZ786489 LVU786459:LVV786489 MFQ786459:MFR786489 MPM786459:MPN786489 MZI786459:MZJ786489 NJE786459:NJF786489 NTA786459:NTB786489 OCW786459:OCX786489 OMS786459:OMT786489 OWO786459:OWP786489 PGK786459:PGL786489 PQG786459:PQH786489 QAC786459:QAD786489 QJY786459:QJZ786489 QTU786459:QTV786489 RDQ786459:RDR786489 RNM786459:RNN786489 RXI786459:RXJ786489 SHE786459:SHF786489 SRA786459:SRB786489 TAW786459:TAX786489 TKS786459:TKT786489 TUO786459:TUP786489 UEK786459:UEL786489 UOG786459:UOH786489 UYC786459:UYD786489 VHY786459:VHZ786489 VRU786459:VRV786489 WBQ786459:WBR786489 WLM786459:WLN786489 WVI786459:WVJ786489 B851995:C852025 IW851995:IX852025 SS851995:ST852025 ACO851995:ACP852025 AMK851995:AML852025 AWG851995:AWH852025 BGC851995:BGD852025 BPY851995:BPZ852025 BZU851995:BZV852025 CJQ851995:CJR852025 CTM851995:CTN852025 DDI851995:DDJ852025 DNE851995:DNF852025 DXA851995:DXB852025 EGW851995:EGX852025 EQS851995:EQT852025 FAO851995:FAP852025 FKK851995:FKL852025 FUG851995:FUH852025 GEC851995:GED852025 GNY851995:GNZ852025 GXU851995:GXV852025 HHQ851995:HHR852025 HRM851995:HRN852025 IBI851995:IBJ852025 ILE851995:ILF852025 IVA851995:IVB852025 JEW851995:JEX852025 JOS851995:JOT852025 JYO851995:JYP852025 KIK851995:KIL852025 KSG851995:KSH852025 LCC851995:LCD852025 LLY851995:LLZ852025 LVU851995:LVV852025 MFQ851995:MFR852025 MPM851995:MPN852025 MZI851995:MZJ852025 NJE851995:NJF852025 NTA851995:NTB852025 OCW851995:OCX852025 OMS851995:OMT852025 OWO851995:OWP852025 PGK851995:PGL852025 PQG851995:PQH852025 QAC851995:QAD852025 QJY851995:QJZ852025 QTU851995:QTV852025 RDQ851995:RDR852025 RNM851995:RNN852025 RXI851995:RXJ852025 SHE851995:SHF852025 SRA851995:SRB852025 TAW851995:TAX852025 TKS851995:TKT852025 TUO851995:TUP852025 UEK851995:UEL852025 UOG851995:UOH852025 UYC851995:UYD852025 VHY851995:VHZ852025 VRU851995:VRV852025 WBQ851995:WBR852025 WLM851995:WLN852025 WVI851995:WVJ852025 B917531:C917561 IW917531:IX917561 SS917531:ST917561 ACO917531:ACP917561 AMK917531:AML917561 AWG917531:AWH917561 BGC917531:BGD917561 BPY917531:BPZ917561 BZU917531:BZV917561 CJQ917531:CJR917561 CTM917531:CTN917561 DDI917531:DDJ917561 DNE917531:DNF917561 DXA917531:DXB917561 EGW917531:EGX917561 EQS917531:EQT917561 FAO917531:FAP917561 FKK917531:FKL917561 FUG917531:FUH917561 GEC917531:GED917561 GNY917531:GNZ917561 GXU917531:GXV917561 HHQ917531:HHR917561 HRM917531:HRN917561 IBI917531:IBJ917561 ILE917531:ILF917561 IVA917531:IVB917561 JEW917531:JEX917561 JOS917531:JOT917561 JYO917531:JYP917561 KIK917531:KIL917561 KSG917531:KSH917561 LCC917531:LCD917561 LLY917531:LLZ917561 LVU917531:LVV917561 MFQ917531:MFR917561 MPM917531:MPN917561 MZI917531:MZJ917561 NJE917531:NJF917561 NTA917531:NTB917561 OCW917531:OCX917561 OMS917531:OMT917561 OWO917531:OWP917561 PGK917531:PGL917561 PQG917531:PQH917561 QAC917531:QAD917561 QJY917531:QJZ917561 QTU917531:QTV917561 RDQ917531:RDR917561 RNM917531:RNN917561 RXI917531:RXJ917561 SHE917531:SHF917561 SRA917531:SRB917561 TAW917531:TAX917561 TKS917531:TKT917561 TUO917531:TUP917561 UEK917531:UEL917561 UOG917531:UOH917561 UYC917531:UYD917561 VHY917531:VHZ917561 VRU917531:VRV917561 WBQ917531:WBR917561 WLM917531:WLN917561 WVI917531:WVJ917561 B983067:C983097 IW983067:IX983097 SS983067:ST983097 ACO983067:ACP983097 AMK983067:AML983097 AWG983067:AWH983097 BGC983067:BGD983097 BPY983067:BPZ983097 BZU983067:BZV983097 CJQ983067:CJR983097 CTM983067:CTN983097 DDI983067:DDJ983097 DNE983067:DNF983097 DXA983067:DXB983097 EGW983067:EGX983097 EQS983067:EQT983097 FAO983067:FAP983097 FKK983067:FKL983097 FUG983067:FUH983097 GEC983067:GED983097 GNY983067:GNZ983097 GXU983067:GXV983097 HHQ983067:HHR983097 HRM983067:HRN983097 IBI983067:IBJ983097 ILE983067:ILF983097 IVA983067:IVB983097 JEW983067:JEX983097 JOS983067:JOT983097 JYO983067:JYP983097 KIK983067:KIL983097 KSG983067:KSH983097 LCC983067:LCD983097 LLY983067:LLZ983097 LVU983067:LVV983097 MFQ983067:MFR983097 MPM983067:MPN983097 MZI983067:MZJ983097 NJE983067:NJF983097 NTA983067:NTB983097 OCW983067:OCX983097 OMS983067:OMT983097 OWO983067:OWP983097 PGK983067:PGL983097 PQG983067:PQH983097 QAC983067:QAD983097 QJY983067:QJZ983097 QTU983067:QTV983097 RDQ983067:RDR983097 RNM983067:RNN983097 RXI983067:RXJ983097 SHE983067:SHF983097 SRA983067:SRB983097 TAW983067:TAX983097 TKS983067:TKT983097 TUO983067:TUP983097 UEK983067:UEL983097 UOG983067:UOH983097 UYC983067:UYD983097 VHY983067:VHZ983097 VRU983067:VRV983097 WBQ983067:WBR983097 WLM983067:WLN983097 WVI983067:WVJ983097 C144:C148 IX144:IX148 ST144:ST148 ACP144:ACP148 AML144:AML148 AWH144:AWH148 BGD144:BGD148 BPZ144:BPZ148 BZV144:BZV148 CJR144:CJR148 CTN144:CTN148 DDJ144:DDJ148 DNF144:DNF148 DXB144:DXB148 EGX144:EGX148 EQT144:EQT148 FAP144:FAP148 FKL144:FKL148 FUH144:FUH148 GED144:GED148 GNZ144:GNZ148 GXV144:GXV148 HHR144:HHR148 HRN144:HRN148 IBJ144:IBJ148 ILF144:ILF148 IVB144:IVB148 JEX144:JEX148 JOT144:JOT148 JYP144:JYP148 KIL144:KIL148 KSH144:KSH148 LCD144:LCD148 LLZ144:LLZ148 LVV144:LVV148 MFR144:MFR148 MPN144:MPN148 MZJ144:MZJ148 NJF144:NJF148 NTB144:NTB148 OCX144:OCX148 OMT144:OMT148 OWP144:OWP148 PGL144:PGL148 PQH144:PQH148 QAD144:QAD148 QJZ144:QJZ148 QTV144:QTV148 RDR144:RDR148 RNN144:RNN148 RXJ144:RXJ148 SHF144:SHF148 SRB144:SRB148 TAX144:TAX148 TKT144:TKT148 TUP144:TUP148 UEL144:UEL148 UOH144:UOH148 UYD144:UYD148 VHZ144:VHZ148 VRV144:VRV148 WBR144:WBR148 WLN144:WLN148 WVJ144:WVJ148 C65680:C65684 IX65680:IX65684 ST65680:ST65684 ACP65680:ACP65684 AML65680:AML65684 AWH65680:AWH65684 BGD65680:BGD65684 BPZ65680:BPZ65684 BZV65680:BZV65684 CJR65680:CJR65684 CTN65680:CTN65684 DDJ65680:DDJ65684 DNF65680:DNF65684 DXB65680:DXB65684 EGX65680:EGX65684 EQT65680:EQT65684 FAP65680:FAP65684 FKL65680:FKL65684 FUH65680:FUH65684 GED65680:GED65684 GNZ65680:GNZ65684 GXV65680:GXV65684 HHR65680:HHR65684 HRN65680:HRN65684 IBJ65680:IBJ65684 ILF65680:ILF65684 IVB65680:IVB65684 JEX65680:JEX65684 JOT65680:JOT65684 JYP65680:JYP65684 KIL65680:KIL65684 KSH65680:KSH65684 LCD65680:LCD65684 LLZ65680:LLZ65684 LVV65680:LVV65684 MFR65680:MFR65684 MPN65680:MPN65684 MZJ65680:MZJ65684 NJF65680:NJF65684 NTB65680:NTB65684 OCX65680:OCX65684 OMT65680:OMT65684 OWP65680:OWP65684 PGL65680:PGL65684 PQH65680:PQH65684 QAD65680:QAD65684 QJZ65680:QJZ65684 QTV65680:QTV65684 RDR65680:RDR65684 RNN65680:RNN65684 RXJ65680:RXJ65684 SHF65680:SHF65684 SRB65680:SRB65684 TAX65680:TAX65684 TKT65680:TKT65684 TUP65680:TUP65684 UEL65680:UEL65684 UOH65680:UOH65684 UYD65680:UYD65684 VHZ65680:VHZ65684 VRV65680:VRV65684 WBR65680:WBR65684 WLN65680:WLN65684 WVJ65680:WVJ65684 C131216:C131220 IX131216:IX131220 ST131216:ST131220 ACP131216:ACP131220 AML131216:AML131220 AWH131216:AWH131220 BGD131216:BGD131220 BPZ131216:BPZ131220 BZV131216:BZV131220 CJR131216:CJR131220 CTN131216:CTN131220 DDJ131216:DDJ131220 DNF131216:DNF131220 DXB131216:DXB131220 EGX131216:EGX131220 EQT131216:EQT131220 FAP131216:FAP131220 FKL131216:FKL131220 FUH131216:FUH131220 GED131216:GED131220 GNZ131216:GNZ131220 GXV131216:GXV131220 HHR131216:HHR131220 HRN131216:HRN131220 IBJ131216:IBJ131220 ILF131216:ILF131220 IVB131216:IVB131220 JEX131216:JEX131220 JOT131216:JOT131220 JYP131216:JYP131220 KIL131216:KIL131220 KSH131216:KSH131220 LCD131216:LCD131220 LLZ131216:LLZ131220 LVV131216:LVV131220 MFR131216:MFR131220 MPN131216:MPN131220 MZJ131216:MZJ131220 NJF131216:NJF131220 NTB131216:NTB131220 OCX131216:OCX131220 OMT131216:OMT131220 OWP131216:OWP131220 PGL131216:PGL131220 PQH131216:PQH131220 QAD131216:QAD131220 QJZ131216:QJZ131220 QTV131216:QTV131220 RDR131216:RDR131220 RNN131216:RNN131220 RXJ131216:RXJ131220 SHF131216:SHF131220 SRB131216:SRB131220 TAX131216:TAX131220 TKT131216:TKT131220 TUP131216:TUP131220 UEL131216:UEL131220 UOH131216:UOH131220 UYD131216:UYD131220 VHZ131216:VHZ131220 VRV131216:VRV131220 WBR131216:WBR131220 WLN131216:WLN131220 WVJ131216:WVJ131220 C196752:C196756 IX196752:IX196756 ST196752:ST196756 ACP196752:ACP196756 AML196752:AML196756 AWH196752:AWH196756 BGD196752:BGD196756 BPZ196752:BPZ196756 BZV196752:BZV196756 CJR196752:CJR196756 CTN196752:CTN196756 DDJ196752:DDJ196756 DNF196752:DNF196756 DXB196752:DXB196756 EGX196752:EGX196756 EQT196752:EQT196756 FAP196752:FAP196756 FKL196752:FKL196756 FUH196752:FUH196756 GED196752:GED196756 GNZ196752:GNZ196756 GXV196752:GXV196756 HHR196752:HHR196756 HRN196752:HRN196756 IBJ196752:IBJ196756 ILF196752:ILF196756 IVB196752:IVB196756 JEX196752:JEX196756 JOT196752:JOT196756 JYP196752:JYP196756 KIL196752:KIL196756 KSH196752:KSH196756 LCD196752:LCD196756 LLZ196752:LLZ196756 LVV196752:LVV196756 MFR196752:MFR196756 MPN196752:MPN196756 MZJ196752:MZJ196756 NJF196752:NJF196756 NTB196752:NTB196756 OCX196752:OCX196756 OMT196752:OMT196756 OWP196752:OWP196756 PGL196752:PGL196756 PQH196752:PQH196756 QAD196752:QAD196756 QJZ196752:QJZ196756 QTV196752:QTV196756 RDR196752:RDR196756 RNN196752:RNN196756 RXJ196752:RXJ196756 SHF196752:SHF196756 SRB196752:SRB196756 TAX196752:TAX196756 TKT196752:TKT196756 TUP196752:TUP196756 UEL196752:UEL196756 UOH196752:UOH196756 UYD196752:UYD196756 VHZ196752:VHZ196756 VRV196752:VRV196756 WBR196752:WBR196756 WLN196752:WLN196756 WVJ196752:WVJ196756 C262288:C262292 IX262288:IX262292 ST262288:ST262292 ACP262288:ACP262292 AML262288:AML262292 AWH262288:AWH262292 BGD262288:BGD262292 BPZ262288:BPZ262292 BZV262288:BZV262292 CJR262288:CJR262292 CTN262288:CTN262292 DDJ262288:DDJ262292 DNF262288:DNF262292 DXB262288:DXB262292 EGX262288:EGX262292 EQT262288:EQT262292 FAP262288:FAP262292 FKL262288:FKL262292 FUH262288:FUH262292 GED262288:GED262292 GNZ262288:GNZ262292 GXV262288:GXV262292 HHR262288:HHR262292 HRN262288:HRN262292 IBJ262288:IBJ262292 ILF262288:ILF262292 IVB262288:IVB262292 JEX262288:JEX262292 JOT262288:JOT262292 JYP262288:JYP262292 KIL262288:KIL262292 KSH262288:KSH262292 LCD262288:LCD262292 LLZ262288:LLZ262292 LVV262288:LVV262292 MFR262288:MFR262292 MPN262288:MPN262292 MZJ262288:MZJ262292 NJF262288:NJF262292 NTB262288:NTB262292 OCX262288:OCX262292 OMT262288:OMT262292 OWP262288:OWP262292 PGL262288:PGL262292 PQH262288:PQH262292 QAD262288:QAD262292 QJZ262288:QJZ262292 QTV262288:QTV262292 RDR262288:RDR262292 RNN262288:RNN262292 RXJ262288:RXJ262292 SHF262288:SHF262292 SRB262288:SRB262292 TAX262288:TAX262292 TKT262288:TKT262292 TUP262288:TUP262292 UEL262288:UEL262292 UOH262288:UOH262292 UYD262288:UYD262292 VHZ262288:VHZ262292 VRV262288:VRV262292 WBR262288:WBR262292 WLN262288:WLN262292 WVJ262288:WVJ262292 C327824:C327828 IX327824:IX327828 ST327824:ST327828 ACP327824:ACP327828 AML327824:AML327828 AWH327824:AWH327828 BGD327824:BGD327828 BPZ327824:BPZ327828 BZV327824:BZV327828 CJR327824:CJR327828 CTN327824:CTN327828 DDJ327824:DDJ327828 DNF327824:DNF327828 DXB327824:DXB327828 EGX327824:EGX327828 EQT327824:EQT327828 FAP327824:FAP327828 FKL327824:FKL327828 FUH327824:FUH327828 GED327824:GED327828 GNZ327824:GNZ327828 GXV327824:GXV327828 HHR327824:HHR327828 HRN327824:HRN327828 IBJ327824:IBJ327828 ILF327824:ILF327828 IVB327824:IVB327828 JEX327824:JEX327828 JOT327824:JOT327828 JYP327824:JYP327828 KIL327824:KIL327828 KSH327824:KSH327828 LCD327824:LCD327828 LLZ327824:LLZ327828 LVV327824:LVV327828 MFR327824:MFR327828 MPN327824:MPN327828 MZJ327824:MZJ327828 NJF327824:NJF327828 NTB327824:NTB327828 OCX327824:OCX327828 OMT327824:OMT327828 OWP327824:OWP327828 PGL327824:PGL327828 PQH327824:PQH327828 QAD327824:QAD327828 QJZ327824:QJZ327828 QTV327824:QTV327828 RDR327824:RDR327828 RNN327824:RNN327828 RXJ327824:RXJ327828 SHF327824:SHF327828 SRB327824:SRB327828 TAX327824:TAX327828 TKT327824:TKT327828 TUP327824:TUP327828 UEL327824:UEL327828 UOH327824:UOH327828 UYD327824:UYD327828 VHZ327824:VHZ327828 VRV327824:VRV327828 WBR327824:WBR327828 WLN327824:WLN327828 WVJ327824:WVJ327828 C393360:C393364 IX393360:IX393364 ST393360:ST393364 ACP393360:ACP393364 AML393360:AML393364 AWH393360:AWH393364 BGD393360:BGD393364 BPZ393360:BPZ393364 BZV393360:BZV393364 CJR393360:CJR393364 CTN393360:CTN393364 DDJ393360:DDJ393364 DNF393360:DNF393364 DXB393360:DXB393364 EGX393360:EGX393364 EQT393360:EQT393364 FAP393360:FAP393364 FKL393360:FKL393364 FUH393360:FUH393364 GED393360:GED393364 GNZ393360:GNZ393364 GXV393360:GXV393364 HHR393360:HHR393364 HRN393360:HRN393364 IBJ393360:IBJ393364 ILF393360:ILF393364 IVB393360:IVB393364 JEX393360:JEX393364 JOT393360:JOT393364 JYP393360:JYP393364 KIL393360:KIL393364 KSH393360:KSH393364 LCD393360:LCD393364 LLZ393360:LLZ393364 LVV393360:LVV393364 MFR393360:MFR393364 MPN393360:MPN393364 MZJ393360:MZJ393364 NJF393360:NJF393364 NTB393360:NTB393364 OCX393360:OCX393364 OMT393360:OMT393364 OWP393360:OWP393364 PGL393360:PGL393364 PQH393360:PQH393364 QAD393360:QAD393364 QJZ393360:QJZ393364 QTV393360:QTV393364 RDR393360:RDR393364 RNN393360:RNN393364 RXJ393360:RXJ393364 SHF393360:SHF393364 SRB393360:SRB393364 TAX393360:TAX393364 TKT393360:TKT393364 TUP393360:TUP393364 UEL393360:UEL393364 UOH393360:UOH393364 UYD393360:UYD393364 VHZ393360:VHZ393364 VRV393360:VRV393364 WBR393360:WBR393364 WLN393360:WLN393364 WVJ393360:WVJ393364 C458896:C458900 IX458896:IX458900 ST458896:ST458900 ACP458896:ACP458900 AML458896:AML458900 AWH458896:AWH458900 BGD458896:BGD458900 BPZ458896:BPZ458900 BZV458896:BZV458900 CJR458896:CJR458900 CTN458896:CTN458900 DDJ458896:DDJ458900 DNF458896:DNF458900 DXB458896:DXB458900 EGX458896:EGX458900 EQT458896:EQT458900 FAP458896:FAP458900 FKL458896:FKL458900 FUH458896:FUH458900 GED458896:GED458900 GNZ458896:GNZ458900 GXV458896:GXV458900 HHR458896:HHR458900 HRN458896:HRN458900 IBJ458896:IBJ458900 ILF458896:ILF458900 IVB458896:IVB458900 JEX458896:JEX458900 JOT458896:JOT458900 JYP458896:JYP458900 KIL458896:KIL458900 KSH458896:KSH458900 LCD458896:LCD458900 LLZ458896:LLZ458900 LVV458896:LVV458900 MFR458896:MFR458900 MPN458896:MPN458900 MZJ458896:MZJ458900 NJF458896:NJF458900 NTB458896:NTB458900 OCX458896:OCX458900 OMT458896:OMT458900 OWP458896:OWP458900 PGL458896:PGL458900 PQH458896:PQH458900 QAD458896:QAD458900 QJZ458896:QJZ458900 QTV458896:QTV458900 RDR458896:RDR458900 RNN458896:RNN458900 RXJ458896:RXJ458900 SHF458896:SHF458900 SRB458896:SRB458900 TAX458896:TAX458900 TKT458896:TKT458900 TUP458896:TUP458900 UEL458896:UEL458900 UOH458896:UOH458900 UYD458896:UYD458900 VHZ458896:VHZ458900 VRV458896:VRV458900 WBR458896:WBR458900 WLN458896:WLN458900 WVJ458896:WVJ458900 C524432:C524436 IX524432:IX524436 ST524432:ST524436 ACP524432:ACP524436 AML524432:AML524436 AWH524432:AWH524436 BGD524432:BGD524436 BPZ524432:BPZ524436 BZV524432:BZV524436 CJR524432:CJR524436 CTN524432:CTN524436 DDJ524432:DDJ524436 DNF524432:DNF524436 DXB524432:DXB524436 EGX524432:EGX524436 EQT524432:EQT524436 FAP524432:FAP524436 FKL524432:FKL524436 FUH524432:FUH524436 GED524432:GED524436 GNZ524432:GNZ524436 GXV524432:GXV524436 HHR524432:HHR524436 HRN524432:HRN524436 IBJ524432:IBJ524436 ILF524432:ILF524436 IVB524432:IVB524436 JEX524432:JEX524436 JOT524432:JOT524436 JYP524432:JYP524436 KIL524432:KIL524436 KSH524432:KSH524436 LCD524432:LCD524436 LLZ524432:LLZ524436 LVV524432:LVV524436 MFR524432:MFR524436 MPN524432:MPN524436 MZJ524432:MZJ524436 NJF524432:NJF524436 NTB524432:NTB524436 OCX524432:OCX524436 OMT524432:OMT524436 OWP524432:OWP524436 PGL524432:PGL524436 PQH524432:PQH524436 QAD524432:QAD524436 QJZ524432:QJZ524436 QTV524432:QTV524436 RDR524432:RDR524436 RNN524432:RNN524436 RXJ524432:RXJ524436 SHF524432:SHF524436 SRB524432:SRB524436 TAX524432:TAX524436 TKT524432:TKT524436 TUP524432:TUP524436 UEL524432:UEL524436 UOH524432:UOH524436 UYD524432:UYD524436 VHZ524432:VHZ524436 VRV524432:VRV524436 WBR524432:WBR524436 WLN524432:WLN524436 WVJ524432:WVJ524436 C589968:C589972 IX589968:IX589972 ST589968:ST589972 ACP589968:ACP589972 AML589968:AML589972 AWH589968:AWH589972 BGD589968:BGD589972 BPZ589968:BPZ589972 BZV589968:BZV589972 CJR589968:CJR589972 CTN589968:CTN589972 DDJ589968:DDJ589972 DNF589968:DNF589972 DXB589968:DXB589972 EGX589968:EGX589972 EQT589968:EQT589972 FAP589968:FAP589972 FKL589968:FKL589972 FUH589968:FUH589972 GED589968:GED589972 GNZ589968:GNZ589972 GXV589968:GXV589972 HHR589968:HHR589972 HRN589968:HRN589972 IBJ589968:IBJ589972 ILF589968:ILF589972 IVB589968:IVB589972 JEX589968:JEX589972 JOT589968:JOT589972 JYP589968:JYP589972 KIL589968:KIL589972 KSH589968:KSH589972 LCD589968:LCD589972 LLZ589968:LLZ589972 LVV589968:LVV589972 MFR589968:MFR589972 MPN589968:MPN589972 MZJ589968:MZJ589972 NJF589968:NJF589972 NTB589968:NTB589972 OCX589968:OCX589972 OMT589968:OMT589972 OWP589968:OWP589972 PGL589968:PGL589972 PQH589968:PQH589972 QAD589968:QAD589972 QJZ589968:QJZ589972 QTV589968:QTV589972 RDR589968:RDR589972 RNN589968:RNN589972 RXJ589968:RXJ589972 SHF589968:SHF589972 SRB589968:SRB589972 TAX589968:TAX589972 TKT589968:TKT589972 TUP589968:TUP589972 UEL589968:UEL589972 UOH589968:UOH589972 UYD589968:UYD589972 VHZ589968:VHZ589972 VRV589968:VRV589972 WBR589968:WBR589972 WLN589968:WLN589972 WVJ589968:WVJ589972 C655504:C655508 IX655504:IX655508 ST655504:ST655508 ACP655504:ACP655508 AML655504:AML655508 AWH655504:AWH655508 BGD655504:BGD655508 BPZ655504:BPZ655508 BZV655504:BZV655508 CJR655504:CJR655508 CTN655504:CTN655508 DDJ655504:DDJ655508 DNF655504:DNF655508 DXB655504:DXB655508 EGX655504:EGX655508 EQT655504:EQT655508 FAP655504:FAP655508 FKL655504:FKL655508 FUH655504:FUH655508 GED655504:GED655508 GNZ655504:GNZ655508 GXV655504:GXV655508 HHR655504:HHR655508 HRN655504:HRN655508 IBJ655504:IBJ655508 ILF655504:ILF655508 IVB655504:IVB655508 JEX655504:JEX655508 JOT655504:JOT655508 JYP655504:JYP655508 KIL655504:KIL655508 KSH655504:KSH655508 LCD655504:LCD655508 LLZ655504:LLZ655508 LVV655504:LVV655508 MFR655504:MFR655508 MPN655504:MPN655508 MZJ655504:MZJ655508 NJF655504:NJF655508 NTB655504:NTB655508 OCX655504:OCX655508 OMT655504:OMT655508 OWP655504:OWP655508 PGL655504:PGL655508 PQH655504:PQH655508 QAD655504:QAD655508 QJZ655504:QJZ655508 QTV655504:QTV655508 RDR655504:RDR655508 RNN655504:RNN655508 RXJ655504:RXJ655508 SHF655504:SHF655508 SRB655504:SRB655508 TAX655504:TAX655508 TKT655504:TKT655508 TUP655504:TUP655508 UEL655504:UEL655508 UOH655504:UOH655508 UYD655504:UYD655508 VHZ655504:VHZ655508 VRV655504:VRV655508 WBR655504:WBR655508 WLN655504:WLN655508 WVJ655504:WVJ655508 C721040:C721044 IX721040:IX721044 ST721040:ST721044 ACP721040:ACP721044 AML721040:AML721044 AWH721040:AWH721044 BGD721040:BGD721044 BPZ721040:BPZ721044 BZV721040:BZV721044 CJR721040:CJR721044 CTN721040:CTN721044 DDJ721040:DDJ721044 DNF721040:DNF721044 DXB721040:DXB721044 EGX721040:EGX721044 EQT721040:EQT721044 FAP721040:FAP721044 FKL721040:FKL721044 FUH721040:FUH721044 GED721040:GED721044 GNZ721040:GNZ721044 GXV721040:GXV721044 HHR721040:HHR721044 HRN721040:HRN721044 IBJ721040:IBJ721044 ILF721040:ILF721044 IVB721040:IVB721044 JEX721040:JEX721044 JOT721040:JOT721044 JYP721040:JYP721044 KIL721040:KIL721044 KSH721040:KSH721044 LCD721040:LCD721044 LLZ721040:LLZ721044 LVV721040:LVV721044 MFR721040:MFR721044 MPN721040:MPN721044 MZJ721040:MZJ721044 NJF721040:NJF721044 NTB721040:NTB721044 OCX721040:OCX721044 OMT721040:OMT721044 OWP721040:OWP721044 PGL721040:PGL721044 PQH721040:PQH721044 QAD721040:QAD721044 QJZ721040:QJZ721044 QTV721040:QTV721044 RDR721040:RDR721044 RNN721040:RNN721044 RXJ721040:RXJ721044 SHF721040:SHF721044 SRB721040:SRB721044 TAX721040:TAX721044 TKT721040:TKT721044 TUP721040:TUP721044 UEL721040:UEL721044 UOH721040:UOH721044 UYD721040:UYD721044 VHZ721040:VHZ721044 VRV721040:VRV721044 WBR721040:WBR721044 WLN721040:WLN721044 WVJ721040:WVJ721044 C786576:C786580 IX786576:IX786580 ST786576:ST786580 ACP786576:ACP786580 AML786576:AML786580 AWH786576:AWH786580 BGD786576:BGD786580 BPZ786576:BPZ786580 BZV786576:BZV786580 CJR786576:CJR786580 CTN786576:CTN786580 DDJ786576:DDJ786580 DNF786576:DNF786580 DXB786576:DXB786580 EGX786576:EGX786580 EQT786576:EQT786580 FAP786576:FAP786580 FKL786576:FKL786580 FUH786576:FUH786580 GED786576:GED786580 GNZ786576:GNZ786580 GXV786576:GXV786580 HHR786576:HHR786580 HRN786576:HRN786580 IBJ786576:IBJ786580 ILF786576:ILF786580 IVB786576:IVB786580 JEX786576:JEX786580 JOT786576:JOT786580 JYP786576:JYP786580 KIL786576:KIL786580 KSH786576:KSH786580 LCD786576:LCD786580 LLZ786576:LLZ786580 LVV786576:LVV786580 MFR786576:MFR786580 MPN786576:MPN786580 MZJ786576:MZJ786580 NJF786576:NJF786580 NTB786576:NTB786580 OCX786576:OCX786580 OMT786576:OMT786580 OWP786576:OWP786580 PGL786576:PGL786580 PQH786576:PQH786580 QAD786576:QAD786580 QJZ786576:QJZ786580 QTV786576:QTV786580 RDR786576:RDR786580 RNN786576:RNN786580 RXJ786576:RXJ786580 SHF786576:SHF786580 SRB786576:SRB786580 TAX786576:TAX786580 TKT786576:TKT786580 TUP786576:TUP786580 UEL786576:UEL786580 UOH786576:UOH786580 UYD786576:UYD786580 VHZ786576:VHZ786580 VRV786576:VRV786580 WBR786576:WBR786580 WLN786576:WLN786580 WVJ786576:WVJ786580 C852112:C852116 IX852112:IX852116 ST852112:ST852116 ACP852112:ACP852116 AML852112:AML852116 AWH852112:AWH852116 BGD852112:BGD852116 BPZ852112:BPZ852116 BZV852112:BZV852116 CJR852112:CJR852116 CTN852112:CTN852116 DDJ852112:DDJ852116 DNF852112:DNF852116 DXB852112:DXB852116 EGX852112:EGX852116 EQT852112:EQT852116 FAP852112:FAP852116 FKL852112:FKL852116 FUH852112:FUH852116 GED852112:GED852116 GNZ852112:GNZ852116 GXV852112:GXV852116 HHR852112:HHR852116 HRN852112:HRN852116 IBJ852112:IBJ852116 ILF852112:ILF852116 IVB852112:IVB852116 JEX852112:JEX852116 JOT852112:JOT852116 JYP852112:JYP852116 KIL852112:KIL852116 KSH852112:KSH852116 LCD852112:LCD852116 LLZ852112:LLZ852116 LVV852112:LVV852116 MFR852112:MFR852116 MPN852112:MPN852116 MZJ852112:MZJ852116 NJF852112:NJF852116 NTB852112:NTB852116 OCX852112:OCX852116 OMT852112:OMT852116 OWP852112:OWP852116 PGL852112:PGL852116 PQH852112:PQH852116 QAD852112:QAD852116 QJZ852112:QJZ852116 QTV852112:QTV852116 RDR852112:RDR852116 RNN852112:RNN852116 RXJ852112:RXJ852116 SHF852112:SHF852116 SRB852112:SRB852116 TAX852112:TAX852116 TKT852112:TKT852116 TUP852112:TUP852116 UEL852112:UEL852116 UOH852112:UOH852116 UYD852112:UYD852116 VHZ852112:VHZ852116 VRV852112:VRV852116 WBR852112:WBR852116 WLN852112:WLN852116 WVJ852112:WVJ852116 C917648:C917652 IX917648:IX917652 ST917648:ST917652 ACP917648:ACP917652 AML917648:AML917652 AWH917648:AWH917652 BGD917648:BGD917652 BPZ917648:BPZ917652 BZV917648:BZV917652 CJR917648:CJR917652 CTN917648:CTN917652 DDJ917648:DDJ917652 DNF917648:DNF917652 DXB917648:DXB917652 EGX917648:EGX917652 EQT917648:EQT917652 FAP917648:FAP917652 FKL917648:FKL917652 FUH917648:FUH917652 GED917648:GED917652 GNZ917648:GNZ917652 GXV917648:GXV917652 HHR917648:HHR917652 HRN917648:HRN917652 IBJ917648:IBJ917652 ILF917648:ILF917652 IVB917648:IVB917652 JEX917648:JEX917652 JOT917648:JOT917652 JYP917648:JYP917652 KIL917648:KIL917652 KSH917648:KSH917652 LCD917648:LCD917652 LLZ917648:LLZ917652 LVV917648:LVV917652 MFR917648:MFR917652 MPN917648:MPN917652 MZJ917648:MZJ917652 NJF917648:NJF917652 NTB917648:NTB917652 OCX917648:OCX917652 OMT917648:OMT917652 OWP917648:OWP917652 PGL917648:PGL917652 PQH917648:PQH917652 QAD917648:QAD917652 QJZ917648:QJZ917652 QTV917648:QTV917652 RDR917648:RDR917652 RNN917648:RNN917652 RXJ917648:RXJ917652 SHF917648:SHF917652 SRB917648:SRB917652 TAX917648:TAX917652 TKT917648:TKT917652 TUP917648:TUP917652 UEL917648:UEL917652 UOH917648:UOH917652 UYD917648:UYD917652 VHZ917648:VHZ917652 VRV917648:VRV917652 WBR917648:WBR917652 WLN917648:WLN917652 WVJ917648:WVJ917652 C983184:C983188 IX983184:IX983188 ST983184:ST983188 ACP983184:ACP983188 AML983184:AML983188 AWH983184:AWH983188 BGD983184:BGD983188 BPZ983184:BPZ983188 BZV983184:BZV983188 CJR983184:CJR983188 CTN983184:CTN983188 DDJ983184:DDJ983188 DNF983184:DNF983188 DXB983184:DXB983188 EGX983184:EGX983188 EQT983184:EQT983188 FAP983184:FAP983188 FKL983184:FKL983188 FUH983184:FUH983188 GED983184:GED983188 GNZ983184:GNZ983188 GXV983184:GXV983188 HHR983184:HHR983188 HRN983184:HRN983188 IBJ983184:IBJ983188 ILF983184:ILF983188 IVB983184:IVB983188 JEX983184:JEX983188 JOT983184:JOT983188 JYP983184:JYP983188 KIL983184:KIL983188 KSH983184:KSH983188 LCD983184:LCD983188 LLZ983184:LLZ983188 LVV983184:LVV983188 MFR983184:MFR983188 MPN983184:MPN983188 MZJ983184:MZJ983188 NJF983184:NJF983188 NTB983184:NTB983188 OCX983184:OCX983188 OMT983184:OMT983188 OWP983184:OWP983188 PGL983184:PGL983188 PQH983184:PQH983188 QAD983184:QAD983188 QJZ983184:QJZ983188 QTV983184:QTV983188 RDR983184:RDR983188 RNN983184:RNN983188 RXJ983184:RXJ983188 SHF983184:SHF983188 SRB983184:SRB983188 TAX983184:TAX983188 TKT983184:TKT983188 TUP983184:TUP983188 UEL983184:UEL983188 UOH983184:UOH983188 UYD983184:UYD983188 VHZ983184:VHZ983188 VRV983184:VRV983188 WBR983184:WBR983188 WLN983184:WLN983188 WVJ983184:WVJ983188 B141:D143 IW141:IY143 SS141:SU143 ACO141:ACQ143 AMK141:AMM143 AWG141:AWI143 BGC141:BGE143 BPY141:BQA143 BZU141:BZW143 CJQ141:CJS143 CTM141:CTO143 DDI141:DDK143 DNE141:DNG143 DXA141:DXC143 EGW141:EGY143 EQS141:EQU143 FAO141:FAQ143 FKK141:FKM143 FUG141:FUI143 GEC141:GEE143 GNY141:GOA143 GXU141:GXW143 HHQ141:HHS143 HRM141:HRO143 IBI141:IBK143 ILE141:ILG143 IVA141:IVC143 JEW141:JEY143 JOS141:JOU143 JYO141:JYQ143 KIK141:KIM143 KSG141:KSI143 LCC141:LCE143 LLY141:LMA143 LVU141:LVW143 MFQ141:MFS143 MPM141:MPO143 MZI141:MZK143 NJE141:NJG143 NTA141:NTC143 OCW141:OCY143 OMS141:OMU143 OWO141:OWQ143 PGK141:PGM143 PQG141:PQI143 QAC141:QAE143 QJY141:QKA143 QTU141:QTW143 RDQ141:RDS143 RNM141:RNO143 RXI141:RXK143 SHE141:SHG143 SRA141:SRC143 TAW141:TAY143 TKS141:TKU143 TUO141:TUQ143 UEK141:UEM143 UOG141:UOI143 UYC141:UYE143 VHY141:VIA143 VRU141:VRW143 WBQ141:WBS143 WLM141:WLO143 WVI141:WVK143 B65677:D65679 IW65677:IY65679 SS65677:SU65679 ACO65677:ACQ65679 AMK65677:AMM65679 AWG65677:AWI65679 BGC65677:BGE65679 BPY65677:BQA65679 BZU65677:BZW65679 CJQ65677:CJS65679 CTM65677:CTO65679 DDI65677:DDK65679 DNE65677:DNG65679 DXA65677:DXC65679 EGW65677:EGY65679 EQS65677:EQU65679 FAO65677:FAQ65679 FKK65677:FKM65679 FUG65677:FUI65679 GEC65677:GEE65679 GNY65677:GOA65679 GXU65677:GXW65679 HHQ65677:HHS65679 HRM65677:HRO65679 IBI65677:IBK65679 ILE65677:ILG65679 IVA65677:IVC65679 JEW65677:JEY65679 JOS65677:JOU65679 JYO65677:JYQ65679 KIK65677:KIM65679 KSG65677:KSI65679 LCC65677:LCE65679 LLY65677:LMA65679 LVU65677:LVW65679 MFQ65677:MFS65679 MPM65677:MPO65679 MZI65677:MZK65679 NJE65677:NJG65679 NTA65677:NTC65679 OCW65677:OCY65679 OMS65677:OMU65679 OWO65677:OWQ65679 PGK65677:PGM65679 PQG65677:PQI65679 QAC65677:QAE65679 QJY65677:QKA65679 QTU65677:QTW65679 RDQ65677:RDS65679 RNM65677:RNO65679 RXI65677:RXK65679 SHE65677:SHG65679 SRA65677:SRC65679 TAW65677:TAY65679 TKS65677:TKU65679 TUO65677:TUQ65679 UEK65677:UEM65679 UOG65677:UOI65679 UYC65677:UYE65679 VHY65677:VIA65679 VRU65677:VRW65679 WBQ65677:WBS65679 WLM65677:WLO65679 WVI65677:WVK65679 B131213:D131215 IW131213:IY131215 SS131213:SU131215 ACO131213:ACQ131215 AMK131213:AMM131215 AWG131213:AWI131215 BGC131213:BGE131215 BPY131213:BQA131215 BZU131213:BZW131215 CJQ131213:CJS131215 CTM131213:CTO131215 DDI131213:DDK131215 DNE131213:DNG131215 DXA131213:DXC131215 EGW131213:EGY131215 EQS131213:EQU131215 FAO131213:FAQ131215 FKK131213:FKM131215 FUG131213:FUI131215 GEC131213:GEE131215 GNY131213:GOA131215 GXU131213:GXW131215 HHQ131213:HHS131215 HRM131213:HRO131215 IBI131213:IBK131215 ILE131213:ILG131215 IVA131213:IVC131215 JEW131213:JEY131215 JOS131213:JOU131215 JYO131213:JYQ131215 KIK131213:KIM131215 KSG131213:KSI131215 LCC131213:LCE131215 LLY131213:LMA131215 LVU131213:LVW131215 MFQ131213:MFS131215 MPM131213:MPO131215 MZI131213:MZK131215 NJE131213:NJG131215 NTA131213:NTC131215 OCW131213:OCY131215 OMS131213:OMU131215 OWO131213:OWQ131215 PGK131213:PGM131215 PQG131213:PQI131215 QAC131213:QAE131215 QJY131213:QKA131215 QTU131213:QTW131215 RDQ131213:RDS131215 RNM131213:RNO131215 RXI131213:RXK131215 SHE131213:SHG131215 SRA131213:SRC131215 TAW131213:TAY131215 TKS131213:TKU131215 TUO131213:TUQ131215 UEK131213:UEM131215 UOG131213:UOI131215 UYC131213:UYE131215 VHY131213:VIA131215 VRU131213:VRW131215 WBQ131213:WBS131215 WLM131213:WLO131215 WVI131213:WVK131215 B196749:D196751 IW196749:IY196751 SS196749:SU196751 ACO196749:ACQ196751 AMK196749:AMM196751 AWG196749:AWI196751 BGC196749:BGE196751 BPY196749:BQA196751 BZU196749:BZW196751 CJQ196749:CJS196751 CTM196749:CTO196751 DDI196749:DDK196751 DNE196749:DNG196751 DXA196749:DXC196751 EGW196749:EGY196751 EQS196749:EQU196751 FAO196749:FAQ196751 FKK196749:FKM196751 FUG196749:FUI196751 GEC196749:GEE196751 GNY196749:GOA196751 GXU196749:GXW196751 HHQ196749:HHS196751 HRM196749:HRO196751 IBI196749:IBK196751 ILE196749:ILG196751 IVA196749:IVC196751 JEW196749:JEY196751 JOS196749:JOU196751 JYO196749:JYQ196751 KIK196749:KIM196751 KSG196749:KSI196751 LCC196749:LCE196751 LLY196749:LMA196751 LVU196749:LVW196751 MFQ196749:MFS196751 MPM196749:MPO196751 MZI196749:MZK196751 NJE196749:NJG196751 NTA196749:NTC196751 OCW196749:OCY196751 OMS196749:OMU196751 OWO196749:OWQ196751 PGK196749:PGM196751 PQG196749:PQI196751 QAC196749:QAE196751 QJY196749:QKA196751 QTU196749:QTW196751 RDQ196749:RDS196751 RNM196749:RNO196751 RXI196749:RXK196751 SHE196749:SHG196751 SRA196749:SRC196751 TAW196749:TAY196751 TKS196749:TKU196751 TUO196749:TUQ196751 UEK196749:UEM196751 UOG196749:UOI196751 UYC196749:UYE196751 VHY196749:VIA196751 VRU196749:VRW196751 WBQ196749:WBS196751 WLM196749:WLO196751 WVI196749:WVK196751 B262285:D262287 IW262285:IY262287 SS262285:SU262287 ACO262285:ACQ262287 AMK262285:AMM262287 AWG262285:AWI262287 BGC262285:BGE262287 BPY262285:BQA262287 BZU262285:BZW262287 CJQ262285:CJS262287 CTM262285:CTO262287 DDI262285:DDK262287 DNE262285:DNG262287 DXA262285:DXC262287 EGW262285:EGY262287 EQS262285:EQU262287 FAO262285:FAQ262287 FKK262285:FKM262287 FUG262285:FUI262287 GEC262285:GEE262287 GNY262285:GOA262287 GXU262285:GXW262287 HHQ262285:HHS262287 HRM262285:HRO262287 IBI262285:IBK262287 ILE262285:ILG262287 IVA262285:IVC262287 JEW262285:JEY262287 JOS262285:JOU262287 JYO262285:JYQ262287 KIK262285:KIM262287 KSG262285:KSI262287 LCC262285:LCE262287 LLY262285:LMA262287 LVU262285:LVW262287 MFQ262285:MFS262287 MPM262285:MPO262287 MZI262285:MZK262287 NJE262285:NJG262287 NTA262285:NTC262287 OCW262285:OCY262287 OMS262285:OMU262287 OWO262285:OWQ262287 PGK262285:PGM262287 PQG262285:PQI262287 QAC262285:QAE262287 QJY262285:QKA262287 QTU262285:QTW262287 RDQ262285:RDS262287 RNM262285:RNO262287 RXI262285:RXK262287 SHE262285:SHG262287 SRA262285:SRC262287 TAW262285:TAY262287 TKS262285:TKU262287 TUO262285:TUQ262287 UEK262285:UEM262287 UOG262285:UOI262287 UYC262285:UYE262287 VHY262285:VIA262287 VRU262285:VRW262287 WBQ262285:WBS262287 WLM262285:WLO262287 WVI262285:WVK262287 B327821:D327823 IW327821:IY327823 SS327821:SU327823 ACO327821:ACQ327823 AMK327821:AMM327823 AWG327821:AWI327823 BGC327821:BGE327823 BPY327821:BQA327823 BZU327821:BZW327823 CJQ327821:CJS327823 CTM327821:CTO327823 DDI327821:DDK327823 DNE327821:DNG327823 DXA327821:DXC327823 EGW327821:EGY327823 EQS327821:EQU327823 FAO327821:FAQ327823 FKK327821:FKM327823 FUG327821:FUI327823 GEC327821:GEE327823 GNY327821:GOA327823 GXU327821:GXW327823 HHQ327821:HHS327823 HRM327821:HRO327823 IBI327821:IBK327823 ILE327821:ILG327823 IVA327821:IVC327823 JEW327821:JEY327823 JOS327821:JOU327823 JYO327821:JYQ327823 KIK327821:KIM327823 KSG327821:KSI327823 LCC327821:LCE327823 LLY327821:LMA327823 LVU327821:LVW327823 MFQ327821:MFS327823 MPM327821:MPO327823 MZI327821:MZK327823 NJE327821:NJG327823 NTA327821:NTC327823 OCW327821:OCY327823 OMS327821:OMU327823 OWO327821:OWQ327823 PGK327821:PGM327823 PQG327821:PQI327823 QAC327821:QAE327823 QJY327821:QKA327823 QTU327821:QTW327823 RDQ327821:RDS327823 RNM327821:RNO327823 RXI327821:RXK327823 SHE327821:SHG327823 SRA327821:SRC327823 TAW327821:TAY327823 TKS327821:TKU327823 TUO327821:TUQ327823 UEK327821:UEM327823 UOG327821:UOI327823 UYC327821:UYE327823 VHY327821:VIA327823 VRU327821:VRW327823 WBQ327821:WBS327823 WLM327821:WLO327823 WVI327821:WVK327823 B393357:D393359 IW393357:IY393359 SS393357:SU393359 ACO393357:ACQ393359 AMK393357:AMM393359 AWG393357:AWI393359 BGC393357:BGE393359 BPY393357:BQA393359 BZU393357:BZW393359 CJQ393357:CJS393359 CTM393357:CTO393359 DDI393357:DDK393359 DNE393357:DNG393359 DXA393357:DXC393359 EGW393357:EGY393359 EQS393357:EQU393359 FAO393357:FAQ393359 FKK393357:FKM393359 FUG393357:FUI393359 GEC393357:GEE393359 GNY393357:GOA393359 GXU393357:GXW393359 HHQ393357:HHS393359 HRM393357:HRO393359 IBI393357:IBK393359 ILE393357:ILG393359 IVA393357:IVC393359 JEW393357:JEY393359 JOS393357:JOU393359 JYO393357:JYQ393359 KIK393357:KIM393359 KSG393357:KSI393359 LCC393357:LCE393359 LLY393357:LMA393359 LVU393357:LVW393359 MFQ393357:MFS393359 MPM393357:MPO393359 MZI393357:MZK393359 NJE393357:NJG393359 NTA393357:NTC393359 OCW393357:OCY393359 OMS393357:OMU393359 OWO393357:OWQ393359 PGK393357:PGM393359 PQG393357:PQI393359 QAC393357:QAE393359 QJY393357:QKA393359 QTU393357:QTW393359 RDQ393357:RDS393359 RNM393357:RNO393359 RXI393357:RXK393359 SHE393357:SHG393359 SRA393357:SRC393359 TAW393357:TAY393359 TKS393357:TKU393359 TUO393357:TUQ393359 UEK393357:UEM393359 UOG393357:UOI393359 UYC393357:UYE393359 VHY393357:VIA393359 VRU393357:VRW393359 WBQ393357:WBS393359 WLM393357:WLO393359 WVI393357:WVK393359 B458893:D458895 IW458893:IY458895 SS458893:SU458895 ACO458893:ACQ458895 AMK458893:AMM458895 AWG458893:AWI458895 BGC458893:BGE458895 BPY458893:BQA458895 BZU458893:BZW458895 CJQ458893:CJS458895 CTM458893:CTO458895 DDI458893:DDK458895 DNE458893:DNG458895 DXA458893:DXC458895 EGW458893:EGY458895 EQS458893:EQU458895 FAO458893:FAQ458895 FKK458893:FKM458895 FUG458893:FUI458895 GEC458893:GEE458895 GNY458893:GOA458895 GXU458893:GXW458895 HHQ458893:HHS458895 HRM458893:HRO458895 IBI458893:IBK458895 ILE458893:ILG458895 IVA458893:IVC458895 JEW458893:JEY458895 JOS458893:JOU458895 JYO458893:JYQ458895 KIK458893:KIM458895 KSG458893:KSI458895 LCC458893:LCE458895 LLY458893:LMA458895 LVU458893:LVW458895 MFQ458893:MFS458895 MPM458893:MPO458895 MZI458893:MZK458895 NJE458893:NJG458895 NTA458893:NTC458895 OCW458893:OCY458895 OMS458893:OMU458895 OWO458893:OWQ458895 PGK458893:PGM458895 PQG458893:PQI458895 QAC458893:QAE458895 QJY458893:QKA458895 QTU458893:QTW458895 RDQ458893:RDS458895 RNM458893:RNO458895 RXI458893:RXK458895 SHE458893:SHG458895 SRA458893:SRC458895 TAW458893:TAY458895 TKS458893:TKU458895 TUO458893:TUQ458895 UEK458893:UEM458895 UOG458893:UOI458895 UYC458893:UYE458895 VHY458893:VIA458895 VRU458893:VRW458895 WBQ458893:WBS458895 WLM458893:WLO458895 WVI458893:WVK458895 B524429:D524431 IW524429:IY524431 SS524429:SU524431 ACO524429:ACQ524431 AMK524429:AMM524431 AWG524429:AWI524431 BGC524429:BGE524431 BPY524429:BQA524431 BZU524429:BZW524431 CJQ524429:CJS524431 CTM524429:CTO524431 DDI524429:DDK524431 DNE524429:DNG524431 DXA524429:DXC524431 EGW524429:EGY524431 EQS524429:EQU524431 FAO524429:FAQ524431 FKK524429:FKM524431 FUG524429:FUI524431 GEC524429:GEE524431 GNY524429:GOA524431 GXU524429:GXW524431 HHQ524429:HHS524431 HRM524429:HRO524431 IBI524429:IBK524431 ILE524429:ILG524431 IVA524429:IVC524431 JEW524429:JEY524431 JOS524429:JOU524431 JYO524429:JYQ524431 KIK524429:KIM524431 KSG524429:KSI524431 LCC524429:LCE524431 LLY524429:LMA524431 LVU524429:LVW524431 MFQ524429:MFS524431 MPM524429:MPO524431 MZI524429:MZK524431 NJE524429:NJG524431 NTA524429:NTC524431 OCW524429:OCY524431 OMS524429:OMU524431 OWO524429:OWQ524431 PGK524429:PGM524431 PQG524429:PQI524431 QAC524429:QAE524431 QJY524429:QKA524431 QTU524429:QTW524431 RDQ524429:RDS524431 RNM524429:RNO524431 RXI524429:RXK524431 SHE524429:SHG524431 SRA524429:SRC524431 TAW524429:TAY524431 TKS524429:TKU524431 TUO524429:TUQ524431 UEK524429:UEM524431 UOG524429:UOI524431 UYC524429:UYE524431 VHY524429:VIA524431 VRU524429:VRW524431 WBQ524429:WBS524431 WLM524429:WLO524431 WVI524429:WVK524431 B589965:D589967 IW589965:IY589967 SS589965:SU589967 ACO589965:ACQ589967 AMK589965:AMM589967 AWG589965:AWI589967 BGC589965:BGE589967 BPY589965:BQA589967 BZU589965:BZW589967 CJQ589965:CJS589967 CTM589965:CTO589967 DDI589965:DDK589967 DNE589965:DNG589967 DXA589965:DXC589967 EGW589965:EGY589967 EQS589965:EQU589967 FAO589965:FAQ589967 FKK589965:FKM589967 FUG589965:FUI589967 GEC589965:GEE589967 GNY589965:GOA589967 GXU589965:GXW589967 HHQ589965:HHS589967 HRM589965:HRO589967 IBI589965:IBK589967 ILE589965:ILG589967 IVA589965:IVC589967 JEW589965:JEY589967 JOS589965:JOU589967 JYO589965:JYQ589967 KIK589965:KIM589967 KSG589965:KSI589967 LCC589965:LCE589967 LLY589965:LMA589967 LVU589965:LVW589967 MFQ589965:MFS589967 MPM589965:MPO589967 MZI589965:MZK589967 NJE589965:NJG589967 NTA589965:NTC589967 OCW589965:OCY589967 OMS589965:OMU589967 OWO589965:OWQ589967 PGK589965:PGM589967 PQG589965:PQI589967 QAC589965:QAE589967 QJY589965:QKA589967 QTU589965:QTW589967 RDQ589965:RDS589967 RNM589965:RNO589967 RXI589965:RXK589967 SHE589965:SHG589967 SRA589965:SRC589967 TAW589965:TAY589967 TKS589965:TKU589967 TUO589965:TUQ589967 UEK589965:UEM589967 UOG589965:UOI589967 UYC589965:UYE589967 VHY589965:VIA589967 VRU589965:VRW589967 WBQ589965:WBS589967 WLM589965:WLO589967 WVI589965:WVK589967 B655501:D655503 IW655501:IY655503 SS655501:SU655503 ACO655501:ACQ655503 AMK655501:AMM655503 AWG655501:AWI655503 BGC655501:BGE655503 BPY655501:BQA655503 BZU655501:BZW655503 CJQ655501:CJS655503 CTM655501:CTO655503 DDI655501:DDK655503 DNE655501:DNG655503 DXA655501:DXC655503 EGW655501:EGY655503 EQS655501:EQU655503 FAO655501:FAQ655503 FKK655501:FKM655503 FUG655501:FUI655503 GEC655501:GEE655503 GNY655501:GOA655503 GXU655501:GXW655503 HHQ655501:HHS655503 HRM655501:HRO655503 IBI655501:IBK655503 ILE655501:ILG655503 IVA655501:IVC655503 JEW655501:JEY655503 JOS655501:JOU655503 JYO655501:JYQ655503 KIK655501:KIM655503 KSG655501:KSI655503 LCC655501:LCE655503 LLY655501:LMA655503 LVU655501:LVW655503 MFQ655501:MFS655503 MPM655501:MPO655503 MZI655501:MZK655503 NJE655501:NJG655503 NTA655501:NTC655503 OCW655501:OCY655503 OMS655501:OMU655503 OWO655501:OWQ655503 PGK655501:PGM655503 PQG655501:PQI655503 QAC655501:QAE655503 QJY655501:QKA655503 QTU655501:QTW655503 RDQ655501:RDS655503 RNM655501:RNO655503 RXI655501:RXK655503 SHE655501:SHG655503 SRA655501:SRC655503 TAW655501:TAY655503 TKS655501:TKU655503 TUO655501:TUQ655503 UEK655501:UEM655503 UOG655501:UOI655503 UYC655501:UYE655503 VHY655501:VIA655503 VRU655501:VRW655503 WBQ655501:WBS655503 WLM655501:WLO655503 WVI655501:WVK655503 B721037:D721039 IW721037:IY721039 SS721037:SU721039 ACO721037:ACQ721039 AMK721037:AMM721039 AWG721037:AWI721039 BGC721037:BGE721039 BPY721037:BQA721039 BZU721037:BZW721039 CJQ721037:CJS721039 CTM721037:CTO721039 DDI721037:DDK721039 DNE721037:DNG721039 DXA721037:DXC721039 EGW721037:EGY721039 EQS721037:EQU721039 FAO721037:FAQ721039 FKK721037:FKM721039 FUG721037:FUI721039 GEC721037:GEE721039 GNY721037:GOA721039 GXU721037:GXW721039 HHQ721037:HHS721039 HRM721037:HRO721039 IBI721037:IBK721039 ILE721037:ILG721039 IVA721037:IVC721039 JEW721037:JEY721039 JOS721037:JOU721039 JYO721037:JYQ721039 KIK721037:KIM721039 KSG721037:KSI721039 LCC721037:LCE721039 LLY721037:LMA721039 LVU721037:LVW721039 MFQ721037:MFS721039 MPM721037:MPO721039 MZI721037:MZK721039 NJE721037:NJG721039 NTA721037:NTC721039 OCW721037:OCY721039 OMS721037:OMU721039 OWO721037:OWQ721039 PGK721037:PGM721039 PQG721037:PQI721039 QAC721037:QAE721039 QJY721037:QKA721039 QTU721037:QTW721039 RDQ721037:RDS721039 RNM721037:RNO721039 RXI721037:RXK721039 SHE721037:SHG721039 SRA721037:SRC721039 TAW721037:TAY721039 TKS721037:TKU721039 TUO721037:TUQ721039 UEK721037:UEM721039 UOG721037:UOI721039 UYC721037:UYE721039 VHY721037:VIA721039 VRU721037:VRW721039 WBQ721037:WBS721039 WLM721037:WLO721039 WVI721037:WVK721039 B786573:D786575 IW786573:IY786575 SS786573:SU786575 ACO786573:ACQ786575 AMK786573:AMM786575 AWG786573:AWI786575 BGC786573:BGE786575 BPY786573:BQA786575 BZU786573:BZW786575 CJQ786573:CJS786575 CTM786573:CTO786575 DDI786573:DDK786575 DNE786573:DNG786575 DXA786573:DXC786575 EGW786573:EGY786575 EQS786573:EQU786575 FAO786573:FAQ786575 FKK786573:FKM786575 FUG786573:FUI786575 GEC786573:GEE786575 GNY786573:GOA786575 GXU786573:GXW786575 HHQ786573:HHS786575 HRM786573:HRO786575 IBI786573:IBK786575 ILE786573:ILG786575 IVA786573:IVC786575 JEW786573:JEY786575 JOS786573:JOU786575 JYO786573:JYQ786575 KIK786573:KIM786575 KSG786573:KSI786575 LCC786573:LCE786575 LLY786573:LMA786575 LVU786573:LVW786575 MFQ786573:MFS786575 MPM786573:MPO786575 MZI786573:MZK786575 NJE786573:NJG786575 NTA786573:NTC786575 OCW786573:OCY786575 OMS786573:OMU786575 OWO786573:OWQ786575 PGK786573:PGM786575 PQG786573:PQI786575 QAC786573:QAE786575 QJY786573:QKA786575 QTU786573:QTW786575 RDQ786573:RDS786575 RNM786573:RNO786575 RXI786573:RXK786575 SHE786573:SHG786575 SRA786573:SRC786575 TAW786573:TAY786575 TKS786573:TKU786575 TUO786573:TUQ786575 UEK786573:UEM786575 UOG786573:UOI786575 UYC786573:UYE786575 VHY786573:VIA786575 VRU786573:VRW786575 WBQ786573:WBS786575 WLM786573:WLO786575 WVI786573:WVK786575 B852109:D852111 IW852109:IY852111 SS852109:SU852111 ACO852109:ACQ852111 AMK852109:AMM852111 AWG852109:AWI852111 BGC852109:BGE852111 BPY852109:BQA852111 BZU852109:BZW852111 CJQ852109:CJS852111 CTM852109:CTO852111 DDI852109:DDK852111 DNE852109:DNG852111 DXA852109:DXC852111 EGW852109:EGY852111 EQS852109:EQU852111 FAO852109:FAQ852111 FKK852109:FKM852111 FUG852109:FUI852111 GEC852109:GEE852111 GNY852109:GOA852111 GXU852109:GXW852111 HHQ852109:HHS852111 HRM852109:HRO852111 IBI852109:IBK852111 ILE852109:ILG852111 IVA852109:IVC852111 JEW852109:JEY852111 JOS852109:JOU852111 JYO852109:JYQ852111 KIK852109:KIM852111 KSG852109:KSI852111 LCC852109:LCE852111 LLY852109:LMA852111 LVU852109:LVW852111 MFQ852109:MFS852111 MPM852109:MPO852111 MZI852109:MZK852111 NJE852109:NJG852111 NTA852109:NTC852111 OCW852109:OCY852111 OMS852109:OMU852111 OWO852109:OWQ852111 PGK852109:PGM852111 PQG852109:PQI852111 QAC852109:QAE852111 QJY852109:QKA852111 QTU852109:QTW852111 RDQ852109:RDS852111 RNM852109:RNO852111 RXI852109:RXK852111 SHE852109:SHG852111 SRA852109:SRC852111 TAW852109:TAY852111 TKS852109:TKU852111 TUO852109:TUQ852111 UEK852109:UEM852111 UOG852109:UOI852111 UYC852109:UYE852111 VHY852109:VIA852111 VRU852109:VRW852111 WBQ852109:WBS852111 WLM852109:WLO852111 WVI852109:WVK852111 B917645:D917647 IW917645:IY917647 SS917645:SU917647 ACO917645:ACQ917647 AMK917645:AMM917647 AWG917645:AWI917647 BGC917645:BGE917647 BPY917645:BQA917647 BZU917645:BZW917647 CJQ917645:CJS917647 CTM917645:CTO917647 DDI917645:DDK917647 DNE917645:DNG917647 DXA917645:DXC917647 EGW917645:EGY917647 EQS917645:EQU917647 FAO917645:FAQ917647 FKK917645:FKM917647 FUG917645:FUI917647 GEC917645:GEE917647 GNY917645:GOA917647 GXU917645:GXW917647 HHQ917645:HHS917647 HRM917645:HRO917647 IBI917645:IBK917647 ILE917645:ILG917647 IVA917645:IVC917647 JEW917645:JEY917647 JOS917645:JOU917647 JYO917645:JYQ917647 KIK917645:KIM917647 KSG917645:KSI917647 LCC917645:LCE917647 LLY917645:LMA917647 LVU917645:LVW917647 MFQ917645:MFS917647 MPM917645:MPO917647 MZI917645:MZK917647 NJE917645:NJG917647 NTA917645:NTC917647 OCW917645:OCY917647 OMS917645:OMU917647 OWO917645:OWQ917647 PGK917645:PGM917647 PQG917645:PQI917647 QAC917645:QAE917647 QJY917645:QKA917647 QTU917645:QTW917647 RDQ917645:RDS917647 RNM917645:RNO917647 RXI917645:RXK917647 SHE917645:SHG917647 SRA917645:SRC917647 TAW917645:TAY917647 TKS917645:TKU917647 TUO917645:TUQ917647 UEK917645:UEM917647 UOG917645:UOI917647 UYC917645:UYE917647 VHY917645:VIA917647 VRU917645:VRW917647 WBQ917645:WBS917647 WLM917645:WLO917647 WVI917645:WVK917647 B983181:D983183 IW983181:IY983183 SS983181:SU983183 ACO983181:ACQ983183 AMK983181:AMM983183 AWG983181:AWI983183 BGC983181:BGE983183 BPY983181:BQA983183 BZU983181:BZW983183 CJQ983181:CJS983183 CTM983181:CTO983183 DDI983181:DDK983183 DNE983181:DNG983183 DXA983181:DXC983183 EGW983181:EGY983183 EQS983181:EQU983183 FAO983181:FAQ983183 FKK983181:FKM983183 FUG983181:FUI983183 GEC983181:GEE983183 GNY983181:GOA983183 GXU983181:GXW983183 HHQ983181:HHS983183 HRM983181:HRO983183 IBI983181:IBK983183 ILE983181:ILG983183 IVA983181:IVC983183 JEW983181:JEY983183 JOS983181:JOU983183 JYO983181:JYQ983183 KIK983181:KIM983183 KSG983181:KSI983183 LCC983181:LCE983183 LLY983181:LMA983183 LVU983181:LVW983183 MFQ983181:MFS983183 MPM983181:MPO983183 MZI983181:MZK983183 NJE983181:NJG983183 NTA983181:NTC983183 OCW983181:OCY983183 OMS983181:OMU983183 OWO983181:OWQ983183 PGK983181:PGM983183 PQG983181:PQI983183 QAC983181:QAE983183 QJY983181:QKA983183 QTU983181:QTW983183 RDQ983181:RDS983183 RNM983181:RNO983183 RXI983181:RXK983183 SHE983181:SHG983183 SRA983181:SRC983183 TAW983181:TAY983183 TKS983181:TKU983183 TUO983181:TUQ983183 UEK983181:UEM983183 UOG983181:UOI983183 UYC983181:UYE983183 VHY983181:VIA983183 VRU983181:VRW983183 WBQ983181:WBS983183 WLM983181:WLO983183 WVI983181:WVK983183 B73:C75 IW73:IX75 SS73:ST75 ACO73:ACP75 AMK73:AML75 AWG73:AWH75 BGC73:BGD75 BPY73:BPZ75 BZU73:BZV75 CJQ73:CJR75 CTM73:CTN75 DDI73:DDJ75 DNE73:DNF75 DXA73:DXB75 EGW73:EGX75 EQS73:EQT75 FAO73:FAP75 FKK73:FKL75 FUG73:FUH75 GEC73:GED75 GNY73:GNZ75 GXU73:GXV75 HHQ73:HHR75 HRM73:HRN75 IBI73:IBJ75 ILE73:ILF75 IVA73:IVB75 JEW73:JEX75 JOS73:JOT75 JYO73:JYP75 KIK73:KIL75 KSG73:KSH75 LCC73:LCD75 LLY73:LLZ75 LVU73:LVV75 MFQ73:MFR75 MPM73:MPN75 MZI73:MZJ75 NJE73:NJF75 NTA73:NTB75 OCW73:OCX75 OMS73:OMT75 OWO73:OWP75 PGK73:PGL75 PQG73:PQH75 QAC73:QAD75 QJY73:QJZ75 QTU73:QTV75 RDQ73:RDR75 RNM73:RNN75 RXI73:RXJ75 SHE73:SHF75 SRA73:SRB75 TAW73:TAX75 TKS73:TKT75 TUO73:TUP75 UEK73:UEL75 UOG73:UOH75 UYC73:UYD75 VHY73:VHZ75 VRU73:VRV75 WBQ73:WBR75 WLM73:WLN75 WVI73:WVJ75 B65595:C65597 IW65595:IX65597 SS65595:ST65597 ACO65595:ACP65597 AMK65595:AML65597 AWG65595:AWH65597 BGC65595:BGD65597 BPY65595:BPZ65597 BZU65595:BZV65597 CJQ65595:CJR65597 CTM65595:CTN65597 DDI65595:DDJ65597 DNE65595:DNF65597 DXA65595:DXB65597 EGW65595:EGX65597 EQS65595:EQT65597 FAO65595:FAP65597 FKK65595:FKL65597 FUG65595:FUH65597 GEC65595:GED65597 GNY65595:GNZ65597 GXU65595:GXV65597 HHQ65595:HHR65597 HRM65595:HRN65597 IBI65595:IBJ65597 ILE65595:ILF65597 IVA65595:IVB65597 JEW65595:JEX65597 JOS65595:JOT65597 JYO65595:JYP65597 KIK65595:KIL65597 KSG65595:KSH65597 LCC65595:LCD65597 LLY65595:LLZ65597 LVU65595:LVV65597 MFQ65595:MFR65597 MPM65595:MPN65597 MZI65595:MZJ65597 NJE65595:NJF65597 NTA65595:NTB65597 OCW65595:OCX65597 OMS65595:OMT65597 OWO65595:OWP65597 PGK65595:PGL65597 PQG65595:PQH65597 QAC65595:QAD65597 QJY65595:QJZ65597 QTU65595:QTV65597 RDQ65595:RDR65597 RNM65595:RNN65597 RXI65595:RXJ65597 SHE65595:SHF65597 SRA65595:SRB65597 TAW65595:TAX65597 TKS65595:TKT65597 TUO65595:TUP65597 UEK65595:UEL65597 UOG65595:UOH65597 UYC65595:UYD65597 VHY65595:VHZ65597 VRU65595:VRV65597 WBQ65595:WBR65597 WLM65595:WLN65597 WVI65595:WVJ65597 B131131:C131133 IW131131:IX131133 SS131131:ST131133 ACO131131:ACP131133 AMK131131:AML131133 AWG131131:AWH131133 BGC131131:BGD131133 BPY131131:BPZ131133 BZU131131:BZV131133 CJQ131131:CJR131133 CTM131131:CTN131133 DDI131131:DDJ131133 DNE131131:DNF131133 DXA131131:DXB131133 EGW131131:EGX131133 EQS131131:EQT131133 FAO131131:FAP131133 FKK131131:FKL131133 FUG131131:FUH131133 GEC131131:GED131133 GNY131131:GNZ131133 GXU131131:GXV131133 HHQ131131:HHR131133 HRM131131:HRN131133 IBI131131:IBJ131133 ILE131131:ILF131133 IVA131131:IVB131133 JEW131131:JEX131133 JOS131131:JOT131133 JYO131131:JYP131133 KIK131131:KIL131133 KSG131131:KSH131133 LCC131131:LCD131133 LLY131131:LLZ131133 LVU131131:LVV131133 MFQ131131:MFR131133 MPM131131:MPN131133 MZI131131:MZJ131133 NJE131131:NJF131133 NTA131131:NTB131133 OCW131131:OCX131133 OMS131131:OMT131133 OWO131131:OWP131133 PGK131131:PGL131133 PQG131131:PQH131133 QAC131131:QAD131133 QJY131131:QJZ131133 QTU131131:QTV131133 RDQ131131:RDR131133 RNM131131:RNN131133 RXI131131:RXJ131133 SHE131131:SHF131133 SRA131131:SRB131133 TAW131131:TAX131133 TKS131131:TKT131133 TUO131131:TUP131133 UEK131131:UEL131133 UOG131131:UOH131133 UYC131131:UYD131133 VHY131131:VHZ131133 VRU131131:VRV131133 WBQ131131:WBR131133 WLM131131:WLN131133 WVI131131:WVJ131133 B196667:C196669 IW196667:IX196669 SS196667:ST196669 ACO196667:ACP196669 AMK196667:AML196669 AWG196667:AWH196669 BGC196667:BGD196669 BPY196667:BPZ196669 BZU196667:BZV196669 CJQ196667:CJR196669 CTM196667:CTN196669 DDI196667:DDJ196669 DNE196667:DNF196669 DXA196667:DXB196669 EGW196667:EGX196669 EQS196667:EQT196669 FAO196667:FAP196669 FKK196667:FKL196669 FUG196667:FUH196669 GEC196667:GED196669 GNY196667:GNZ196669 GXU196667:GXV196669 HHQ196667:HHR196669 HRM196667:HRN196669 IBI196667:IBJ196669 ILE196667:ILF196669 IVA196667:IVB196669 JEW196667:JEX196669 JOS196667:JOT196669 JYO196667:JYP196669 KIK196667:KIL196669 KSG196667:KSH196669 LCC196667:LCD196669 LLY196667:LLZ196669 LVU196667:LVV196669 MFQ196667:MFR196669 MPM196667:MPN196669 MZI196667:MZJ196669 NJE196667:NJF196669 NTA196667:NTB196669 OCW196667:OCX196669 OMS196667:OMT196669 OWO196667:OWP196669 PGK196667:PGL196669 PQG196667:PQH196669 QAC196667:QAD196669 QJY196667:QJZ196669 QTU196667:QTV196669 RDQ196667:RDR196669 RNM196667:RNN196669 RXI196667:RXJ196669 SHE196667:SHF196669 SRA196667:SRB196669 TAW196667:TAX196669 TKS196667:TKT196669 TUO196667:TUP196669 UEK196667:UEL196669 UOG196667:UOH196669 UYC196667:UYD196669 VHY196667:VHZ196669 VRU196667:VRV196669 WBQ196667:WBR196669 WLM196667:WLN196669 WVI196667:WVJ196669 B262203:C262205 IW262203:IX262205 SS262203:ST262205 ACO262203:ACP262205 AMK262203:AML262205 AWG262203:AWH262205 BGC262203:BGD262205 BPY262203:BPZ262205 BZU262203:BZV262205 CJQ262203:CJR262205 CTM262203:CTN262205 DDI262203:DDJ262205 DNE262203:DNF262205 DXA262203:DXB262205 EGW262203:EGX262205 EQS262203:EQT262205 FAO262203:FAP262205 FKK262203:FKL262205 FUG262203:FUH262205 GEC262203:GED262205 GNY262203:GNZ262205 GXU262203:GXV262205 HHQ262203:HHR262205 HRM262203:HRN262205 IBI262203:IBJ262205 ILE262203:ILF262205 IVA262203:IVB262205 JEW262203:JEX262205 JOS262203:JOT262205 JYO262203:JYP262205 KIK262203:KIL262205 KSG262203:KSH262205 LCC262203:LCD262205 LLY262203:LLZ262205 LVU262203:LVV262205 MFQ262203:MFR262205 MPM262203:MPN262205 MZI262203:MZJ262205 NJE262203:NJF262205 NTA262203:NTB262205 OCW262203:OCX262205 OMS262203:OMT262205 OWO262203:OWP262205 PGK262203:PGL262205 PQG262203:PQH262205 QAC262203:QAD262205 QJY262203:QJZ262205 QTU262203:QTV262205 RDQ262203:RDR262205 RNM262203:RNN262205 RXI262203:RXJ262205 SHE262203:SHF262205 SRA262203:SRB262205 TAW262203:TAX262205 TKS262203:TKT262205 TUO262203:TUP262205 UEK262203:UEL262205 UOG262203:UOH262205 UYC262203:UYD262205 VHY262203:VHZ262205 VRU262203:VRV262205 WBQ262203:WBR262205 WLM262203:WLN262205 WVI262203:WVJ262205 B327739:C327741 IW327739:IX327741 SS327739:ST327741 ACO327739:ACP327741 AMK327739:AML327741 AWG327739:AWH327741 BGC327739:BGD327741 BPY327739:BPZ327741 BZU327739:BZV327741 CJQ327739:CJR327741 CTM327739:CTN327741 DDI327739:DDJ327741 DNE327739:DNF327741 DXA327739:DXB327741 EGW327739:EGX327741 EQS327739:EQT327741 FAO327739:FAP327741 FKK327739:FKL327741 FUG327739:FUH327741 GEC327739:GED327741 GNY327739:GNZ327741 GXU327739:GXV327741 HHQ327739:HHR327741 HRM327739:HRN327741 IBI327739:IBJ327741 ILE327739:ILF327741 IVA327739:IVB327741 JEW327739:JEX327741 JOS327739:JOT327741 JYO327739:JYP327741 KIK327739:KIL327741 KSG327739:KSH327741 LCC327739:LCD327741 LLY327739:LLZ327741 LVU327739:LVV327741 MFQ327739:MFR327741 MPM327739:MPN327741 MZI327739:MZJ327741 NJE327739:NJF327741 NTA327739:NTB327741 OCW327739:OCX327741 OMS327739:OMT327741 OWO327739:OWP327741 PGK327739:PGL327741 PQG327739:PQH327741 QAC327739:QAD327741 QJY327739:QJZ327741 QTU327739:QTV327741 RDQ327739:RDR327741 RNM327739:RNN327741 RXI327739:RXJ327741 SHE327739:SHF327741 SRA327739:SRB327741 TAW327739:TAX327741 TKS327739:TKT327741 TUO327739:TUP327741 UEK327739:UEL327741 UOG327739:UOH327741 UYC327739:UYD327741 VHY327739:VHZ327741 VRU327739:VRV327741 WBQ327739:WBR327741 WLM327739:WLN327741 WVI327739:WVJ327741 B393275:C393277 IW393275:IX393277 SS393275:ST393277 ACO393275:ACP393277 AMK393275:AML393277 AWG393275:AWH393277 BGC393275:BGD393277 BPY393275:BPZ393277 BZU393275:BZV393277 CJQ393275:CJR393277 CTM393275:CTN393277 DDI393275:DDJ393277 DNE393275:DNF393277 DXA393275:DXB393277 EGW393275:EGX393277 EQS393275:EQT393277 FAO393275:FAP393277 FKK393275:FKL393277 FUG393275:FUH393277 GEC393275:GED393277 GNY393275:GNZ393277 GXU393275:GXV393277 HHQ393275:HHR393277 HRM393275:HRN393277 IBI393275:IBJ393277 ILE393275:ILF393277 IVA393275:IVB393277 JEW393275:JEX393277 JOS393275:JOT393277 JYO393275:JYP393277 KIK393275:KIL393277 KSG393275:KSH393277 LCC393275:LCD393277 LLY393275:LLZ393277 LVU393275:LVV393277 MFQ393275:MFR393277 MPM393275:MPN393277 MZI393275:MZJ393277 NJE393275:NJF393277 NTA393275:NTB393277 OCW393275:OCX393277 OMS393275:OMT393277 OWO393275:OWP393277 PGK393275:PGL393277 PQG393275:PQH393277 QAC393275:QAD393277 QJY393275:QJZ393277 QTU393275:QTV393277 RDQ393275:RDR393277 RNM393275:RNN393277 RXI393275:RXJ393277 SHE393275:SHF393277 SRA393275:SRB393277 TAW393275:TAX393277 TKS393275:TKT393277 TUO393275:TUP393277 UEK393275:UEL393277 UOG393275:UOH393277 UYC393275:UYD393277 VHY393275:VHZ393277 VRU393275:VRV393277 WBQ393275:WBR393277 WLM393275:WLN393277 WVI393275:WVJ393277 B458811:C458813 IW458811:IX458813 SS458811:ST458813 ACO458811:ACP458813 AMK458811:AML458813 AWG458811:AWH458813 BGC458811:BGD458813 BPY458811:BPZ458813 BZU458811:BZV458813 CJQ458811:CJR458813 CTM458811:CTN458813 DDI458811:DDJ458813 DNE458811:DNF458813 DXA458811:DXB458813 EGW458811:EGX458813 EQS458811:EQT458813 FAO458811:FAP458813 FKK458811:FKL458813 FUG458811:FUH458813 GEC458811:GED458813 GNY458811:GNZ458813 GXU458811:GXV458813 HHQ458811:HHR458813 HRM458811:HRN458813 IBI458811:IBJ458813 ILE458811:ILF458813 IVA458811:IVB458813 JEW458811:JEX458813 JOS458811:JOT458813 JYO458811:JYP458813 KIK458811:KIL458813 KSG458811:KSH458813 LCC458811:LCD458813 LLY458811:LLZ458813 LVU458811:LVV458813 MFQ458811:MFR458813 MPM458811:MPN458813 MZI458811:MZJ458813 NJE458811:NJF458813 NTA458811:NTB458813 OCW458811:OCX458813 OMS458811:OMT458813 OWO458811:OWP458813 PGK458811:PGL458813 PQG458811:PQH458813 QAC458811:QAD458813 QJY458811:QJZ458813 QTU458811:QTV458813 RDQ458811:RDR458813 RNM458811:RNN458813 RXI458811:RXJ458813 SHE458811:SHF458813 SRA458811:SRB458813 TAW458811:TAX458813 TKS458811:TKT458813 TUO458811:TUP458813 UEK458811:UEL458813 UOG458811:UOH458813 UYC458811:UYD458813 VHY458811:VHZ458813 VRU458811:VRV458813 WBQ458811:WBR458813 WLM458811:WLN458813 WVI458811:WVJ458813 B524347:C524349 IW524347:IX524349 SS524347:ST524349 ACO524347:ACP524349 AMK524347:AML524349 AWG524347:AWH524349 BGC524347:BGD524349 BPY524347:BPZ524349 BZU524347:BZV524349 CJQ524347:CJR524349 CTM524347:CTN524349 DDI524347:DDJ524349 DNE524347:DNF524349 DXA524347:DXB524349 EGW524347:EGX524349 EQS524347:EQT524349 FAO524347:FAP524349 FKK524347:FKL524349 FUG524347:FUH524349 GEC524347:GED524349 GNY524347:GNZ524349 GXU524347:GXV524349 HHQ524347:HHR524349 HRM524347:HRN524349 IBI524347:IBJ524349 ILE524347:ILF524349 IVA524347:IVB524349 JEW524347:JEX524349 JOS524347:JOT524349 JYO524347:JYP524349 KIK524347:KIL524349 KSG524347:KSH524349 LCC524347:LCD524349 LLY524347:LLZ524349 LVU524347:LVV524349 MFQ524347:MFR524349 MPM524347:MPN524349 MZI524347:MZJ524349 NJE524347:NJF524349 NTA524347:NTB524349 OCW524347:OCX524349 OMS524347:OMT524349 OWO524347:OWP524349 PGK524347:PGL524349 PQG524347:PQH524349 QAC524347:QAD524349 QJY524347:QJZ524349 QTU524347:QTV524349 RDQ524347:RDR524349 RNM524347:RNN524349 RXI524347:RXJ524349 SHE524347:SHF524349 SRA524347:SRB524349 TAW524347:TAX524349 TKS524347:TKT524349 TUO524347:TUP524349 UEK524347:UEL524349 UOG524347:UOH524349 UYC524347:UYD524349 VHY524347:VHZ524349 VRU524347:VRV524349 WBQ524347:WBR524349 WLM524347:WLN524349 WVI524347:WVJ524349 B589883:C589885 IW589883:IX589885 SS589883:ST589885 ACO589883:ACP589885 AMK589883:AML589885 AWG589883:AWH589885 BGC589883:BGD589885 BPY589883:BPZ589885 BZU589883:BZV589885 CJQ589883:CJR589885 CTM589883:CTN589885 DDI589883:DDJ589885 DNE589883:DNF589885 DXA589883:DXB589885 EGW589883:EGX589885 EQS589883:EQT589885 FAO589883:FAP589885 FKK589883:FKL589885 FUG589883:FUH589885 GEC589883:GED589885 GNY589883:GNZ589885 GXU589883:GXV589885 HHQ589883:HHR589885 HRM589883:HRN589885 IBI589883:IBJ589885 ILE589883:ILF589885 IVA589883:IVB589885 JEW589883:JEX589885 JOS589883:JOT589885 JYO589883:JYP589885 KIK589883:KIL589885 KSG589883:KSH589885 LCC589883:LCD589885 LLY589883:LLZ589885 LVU589883:LVV589885 MFQ589883:MFR589885 MPM589883:MPN589885 MZI589883:MZJ589885 NJE589883:NJF589885 NTA589883:NTB589885 OCW589883:OCX589885 OMS589883:OMT589885 OWO589883:OWP589885 PGK589883:PGL589885 PQG589883:PQH589885 QAC589883:QAD589885 QJY589883:QJZ589885 QTU589883:QTV589885 RDQ589883:RDR589885 RNM589883:RNN589885 RXI589883:RXJ589885 SHE589883:SHF589885 SRA589883:SRB589885 TAW589883:TAX589885 TKS589883:TKT589885 TUO589883:TUP589885 UEK589883:UEL589885 UOG589883:UOH589885 UYC589883:UYD589885 VHY589883:VHZ589885 VRU589883:VRV589885 WBQ589883:WBR589885 WLM589883:WLN589885 WVI589883:WVJ589885 B655419:C655421 IW655419:IX655421 SS655419:ST655421 ACO655419:ACP655421 AMK655419:AML655421 AWG655419:AWH655421 BGC655419:BGD655421 BPY655419:BPZ655421 BZU655419:BZV655421 CJQ655419:CJR655421 CTM655419:CTN655421 DDI655419:DDJ655421 DNE655419:DNF655421 DXA655419:DXB655421 EGW655419:EGX655421 EQS655419:EQT655421 FAO655419:FAP655421 FKK655419:FKL655421 FUG655419:FUH655421 GEC655419:GED655421 GNY655419:GNZ655421 GXU655419:GXV655421 HHQ655419:HHR655421 HRM655419:HRN655421 IBI655419:IBJ655421 ILE655419:ILF655421 IVA655419:IVB655421 JEW655419:JEX655421 JOS655419:JOT655421 JYO655419:JYP655421 KIK655419:KIL655421 KSG655419:KSH655421 LCC655419:LCD655421 LLY655419:LLZ655421 LVU655419:LVV655421 MFQ655419:MFR655421 MPM655419:MPN655421 MZI655419:MZJ655421 NJE655419:NJF655421 NTA655419:NTB655421 OCW655419:OCX655421 OMS655419:OMT655421 OWO655419:OWP655421 PGK655419:PGL655421 PQG655419:PQH655421 QAC655419:QAD655421 QJY655419:QJZ655421 QTU655419:QTV655421 RDQ655419:RDR655421 RNM655419:RNN655421 RXI655419:RXJ655421 SHE655419:SHF655421 SRA655419:SRB655421 TAW655419:TAX655421 TKS655419:TKT655421 TUO655419:TUP655421 UEK655419:UEL655421 UOG655419:UOH655421 UYC655419:UYD655421 VHY655419:VHZ655421 VRU655419:VRV655421 WBQ655419:WBR655421 WLM655419:WLN655421 WVI655419:WVJ655421 B720955:C720957 IW720955:IX720957 SS720955:ST720957 ACO720955:ACP720957 AMK720955:AML720957 AWG720955:AWH720957 BGC720955:BGD720957 BPY720955:BPZ720957 BZU720955:BZV720957 CJQ720955:CJR720957 CTM720955:CTN720957 DDI720955:DDJ720957 DNE720955:DNF720957 DXA720955:DXB720957 EGW720955:EGX720957 EQS720955:EQT720957 FAO720955:FAP720957 FKK720955:FKL720957 FUG720955:FUH720957 GEC720955:GED720957 GNY720955:GNZ720957 GXU720955:GXV720957 HHQ720955:HHR720957 HRM720955:HRN720957 IBI720955:IBJ720957 ILE720955:ILF720957 IVA720955:IVB720957 JEW720955:JEX720957 JOS720955:JOT720957 JYO720955:JYP720957 KIK720955:KIL720957 KSG720955:KSH720957 LCC720955:LCD720957 LLY720955:LLZ720957 LVU720955:LVV720957 MFQ720955:MFR720957 MPM720955:MPN720957 MZI720955:MZJ720957 NJE720955:NJF720957 NTA720955:NTB720957 OCW720955:OCX720957 OMS720955:OMT720957 OWO720955:OWP720957 PGK720955:PGL720957 PQG720955:PQH720957 QAC720955:QAD720957 QJY720955:QJZ720957 QTU720955:QTV720957 RDQ720955:RDR720957 RNM720955:RNN720957 RXI720955:RXJ720957 SHE720955:SHF720957 SRA720955:SRB720957 TAW720955:TAX720957 TKS720955:TKT720957 TUO720955:TUP720957 UEK720955:UEL720957 UOG720955:UOH720957 UYC720955:UYD720957 VHY720955:VHZ720957 VRU720955:VRV720957 WBQ720955:WBR720957 WLM720955:WLN720957 WVI720955:WVJ720957 B786491:C786493 IW786491:IX786493 SS786491:ST786493 ACO786491:ACP786493 AMK786491:AML786493 AWG786491:AWH786493 BGC786491:BGD786493 BPY786491:BPZ786493 BZU786491:BZV786493 CJQ786491:CJR786493 CTM786491:CTN786493 DDI786491:DDJ786493 DNE786491:DNF786493 DXA786491:DXB786493 EGW786491:EGX786493 EQS786491:EQT786493 FAO786491:FAP786493 FKK786491:FKL786493 FUG786491:FUH786493 GEC786491:GED786493 GNY786491:GNZ786493 GXU786491:GXV786493 HHQ786491:HHR786493 HRM786491:HRN786493 IBI786491:IBJ786493 ILE786491:ILF786493 IVA786491:IVB786493 JEW786491:JEX786493 JOS786491:JOT786493 JYO786491:JYP786493 KIK786491:KIL786493 KSG786491:KSH786493 LCC786491:LCD786493 LLY786491:LLZ786493 LVU786491:LVV786493 MFQ786491:MFR786493 MPM786491:MPN786493 MZI786491:MZJ786493 NJE786491:NJF786493 NTA786491:NTB786493 OCW786491:OCX786493 OMS786491:OMT786493 OWO786491:OWP786493 PGK786491:PGL786493 PQG786491:PQH786493 QAC786491:QAD786493 QJY786491:QJZ786493 QTU786491:QTV786493 RDQ786491:RDR786493 RNM786491:RNN786493 RXI786491:RXJ786493 SHE786491:SHF786493 SRA786491:SRB786493 TAW786491:TAX786493 TKS786491:TKT786493 TUO786491:TUP786493 UEK786491:UEL786493 UOG786491:UOH786493 UYC786491:UYD786493 VHY786491:VHZ786493 VRU786491:VRV786493 WBQ786491:WBR786493 WLM786491:WLN786493 WVI786491:WVJ786493 B852027:C852029 IW852027:IX852029 SS852027:ST852029 ACO852027:ACP852029 AMK852027:AML852029 AWG852027:AWH852029 BGC852027:BGD852029 BPY852027:BPZ852029 BZU852027:BZV852029 CJQ852027:CJR852029 CTM852027:CTN852029 DDI852027:DDJ852029 DNE852027:DNF852029 DXA852027:DXB852029 EGW852027:EGX852029 EQS852027:EQT852029 FAO852027:FAP852029 FKK852027:FKL852029 FUG852027:FUH852029 GEC852027:GED852029 GNY852027:GNZ852029 GXU852027:GXV852029 HHQ852027:HHR852029 HRM852027:HRN852029 IBI852027:IBJ852029 ILE852027:ILF852029 IVA852027:IVB852029 JEW852027:JEX852029 JOS852027:JOT852029 JYO852027:JYP852029 KIK852027:KIL852029 KSG852027:KSH852029 LCC852027:LCD852029 LLY852027:LLZ852029 LVU852027:LVV852029 MFQ852027:MFR852029 MPM852027:MPN852029 MZI852027:MZJ852029 NJE852027:NJF852029 NTA852027:NTB852029 OCW852027:OCX852029 OMS852027:OMT852029 OWO852027:OWP852029 PGK852027:PGL852029 PQG852027:PQH852029 QAC852027:QAD852029 QJY852027:QJZ852029 QTU852027:QTV852029 RDQ852027:RDR852029 RNM852027:RNN852029 RXI852027:RXJ852029 SHE852027:SHF852029 SRA852027:SRB852029 TAW852027:TAX852029 TKS852027:TKT852029 TUO852027:TUP852029 UEK852027:UEL852029 UOG852027:UOH852029 UYC852027:UYD852029 VHY852027:VHZ852029 VRU852027:VRV852029 WBQ852027:WBR852029 WLM852027:WLN852029 WVI852027:WVJ852029 B917563:C917565 IW917563:IX917565 SS917563:ST917565 ACO917563:ACP917565 AMK917563:AML917565 AWG917563:AWH917565 BGC917563:BGD917565 BPY917563:BPZ917565 BZU917563:BZV917565 CJQ917563:CJR917565 CTM917563:CTN917565 DDI917563:DDJ917565 DNE917563:DNF917565 DXA917563:DXB917565 EGW917563:EGX917565 EQS917563:EQT917565 FAO917563:FAP917565 FKK917563:FKL917565 FUG917563:FUH917565 GEC917563:GED917565 GNY917563:GNZ917565 GXU917563:GXV917565 HHQ917563:HHR917565 HRM917563:HRN917565 IBI917563:IBJ917565 ILE917563:ILF917565 IVA917563:IVB917565 JEW917563:JEX917565 JOS917563:JOT917565 JYO917563:JYP917565 KIK917563:KIL917565 KSG917563:KSH917565 LCC917563:LCD917565 LLY917563:LLZ917565 LVU917563:LVV917565 MFQ917563:MFR917565 MPM917563:MPN917565 MZI917563:MZJ917565 NJE917563:NJF917565 NTA917563:NTB917565 OCW917563:OCX917565 OMS917563:OMT917565 OWO917563:OWP917565 PGK917563:PGL917565 PQG917563:PQH917565 QAC917563:QAD917565 QJY917563:QJZ917565 QTU917563:QTV917565 RDQ917563:RDR917565 RNM917563:RNN917565 RXI917563:RXJ917565 SHE917563:SHF917565 SRA917563:SRB917565 TAW917563:TAX917565 TKS917563:TKT917565 TUO917563:TUP917565 UEK917563:UEL917565 UOG917563:UOH917565 UYC917563:UYD917565 VHY917563:VHZ917565 VRU917563:VRV917565 WBQ917563:WBR917565 WLM917563:WLN917565 WVI917563:WVJ917565 B983099:C983101 IW983099:IX983101 SS983099:ST983101 ACO983099:ACP983101 AMK983099:AML983101 AWG983099:AWH983101 BGC983099:BGD983101 BPY983099:BPZ983101 BZU983099:BZV983101 CJQ983099:CJR983101 CTM983099:CTN983101 DDI983099:DDJ983101 DNE983099:DNF983101 DXA983099:DXB983101 EGW983099:EGX983101 EQS983099:EQT983101 FAO983099:FAP983101 FKK983099:FKL983101 FUG983099:FUH983101 GEC983099:GED983101 GNY983099:GNZ983101 GXU983099:GXV983101 HHQ983099:HHR983101 HRM983099:HRN983101 IBI983099:IBJ983101 ILE983099:ILF983101 IVA983099:IVB983101 JEW983099:JEX983101 JOS983099:JOT983101 JYO983099:JYP983101 KIK983099:KIL983101 KSG983099:KSH983101 LCC983099:LCD983101 LLY983099:LLZ983101 LVU983099:LVV983101 MFQ983099:MFR983101 MPM983099:MPN983101 MZI983099:MZJ983101 NJE983099:NJF983101 NTA983099:NTB983101 OCW983099:OCX983101 OMS983099:OMT983101 OWO983099:OWP983101 PGK983099:PGL983101 PQG983099:PQH983101 QAC983099:QAD983101 QJY983099:QJZ983101 QTU983099:QTV983101 RDQ983099:RDR983101 RNM983099:RNN983101 RXI983099:RXJ983101 SHE983099:SHF983101 SRA983099:SRB983101 TAW983099:TAX983101 TKS983099:TKT983101 TUO983099:TUP983101 UEK983099:UEL983101 UOG983099:UOH983101 UYC983099:UYD983101 VHY983099:VHZ983101 VRU983099:VRV983101 WBQ983099:WBR983101 WLM983099:WLN983101 WVI983099:WVJ983101 D147:D148 IY147:IY148 SU147:SU148 ACQ147:ACQ148 AMM147:AMM148 AWI147:AWI148 BGE147:BGE148 BQA147:BQA148 BZW147:BZW148 CJS147:CJS148 CTO147:CTO148 DDK147:DDK148 DNG147:DNG148 DXC147:DXC148 EGY147:EGY148 EQU147:EQU148 FAQ147:FAQ148 FKM147:FKM148 FUI147:FUI148 GEE147:GEE148 GOA147:GOA148 GXW147:GXW148 HHS147:HHS148 HRO147:HRO148 IBK147:IBK148 ILG147:ILG148 IVC147:IVC148 JEY147:JEY148 JOU147:JOU148 JYQ147:JYQ148 KIM147:KIM148 KSI147:KSI148 LCE147:LCE148 LMA147:LMA148 LVW147:LVW148 MFS147:MFS148 MPO147:MPO148 MZK147:MZK148 NJG147:NJG148 NTC147:NTC148 OCY147:OCY148 OMU147:OMU148 OWQ147:OWQ148 PGM147:PGM148 PQI147:PQI148 QAE147:QAE148 QKA147:QKA148 QTW147:QTW148 RDS147:RDS148 RNO147:RNO148 RXK147:RXK148 SHG147:SHG148 SRC147:SRC148 TAY147:TAY148 TKU147:TKU148 TUQ147:TUQ148 UEM147:UEM148 UOI147:UOI148 UYE147:UYE148 VIA147:VIA148 VRW147:VRW148 WBS147:WBS148 WLO147:WLO148 WVK147:WVK148 D65683:D65684 IY65683:IY65684 SU65683:SU65684 ACQ65683:ACQ65684 AMM65683:AMM65684 AWI65683:AWI65684 BGE65683:BGE65684 BQA65683:BQA65684 BZW65683:BZW65684 CJS65683:CJS65684 CTO65683:CTO65684 DDK65683:DDK65684 DNG65683:DNG65684 DXC65683:DXC65684 EGY65683:EGY65684 EQU65683:EQU65684 FAQ65683:FAQ65684 FKM65683:FKM65684 FUI65683:FUI65684 GEE65683:GEE65684 GOA65683:GOA65684 GXW65683:GXW65684 HHS65683:HHS65684 HRO65683:HRO65684 IBK65683:IBK65684 ILG65683:ILG65684 IVC65683:IVC65684 JEY65683:JEY65684 JOU65683:JOU65684 JYQ65683:JYQ65684 KIM65683:KIM65684 KSI65683:KSI65684 LCE65683:LCE65684 LMA65683:LMA65684 LVW65683:LVW65684 MFS65683:MFS65684 MPO65683:MPO65684 MZK65683:MZK65684 NJG65683:NJG65684 NTC65683:NTC65684 OCY65683:OCY65684 OMU65683:OMU65684 OWQ65683:OWQ65684 PGM65683:PGM65684 PQI65683:PQI65684 QAE65683:QAE65684 QKA65683:QKA65684 QTW65683:QTW65684 RDS65683:RDS65684 RNO65683:RNO65684 RXK65683:RXK65684 SHG65683:SHG65684 SRC65683:SRC65684 TAY65683:TAY65684 TKU65683:TKU65684 TUQ65683:TUQ65684 UEM65683:UEM65684 UOI65683:UOI65684 UYE65683:UYE65684 VIA65683:VIA65684 VRW65683:VRW65684 WBS65683:WBS65684 WLO65683:WLO65684 WVK65683:WVK65684 D131219:D131220 IY131219:IY131220 SU131219:SU131220 ACQ131219:ACQ131220 AMM131219:AMM131220 AWI131219:AWI131220 BGE131219:BGE131220 BQA131219:BQA131220 BZW131219:BZW131220 CJS131219:CJS131220 CTO131219:CTO131220 DDK131219:DDK131220 DNG131219:DNG131220 DXC131219:DXC131220 EGY131219:EGY131220 EQU131219:EQU131220 FAQ131219:FAQ131220 FKM131219:FKM131220 FUI131219:FUI131220 GEE131219:GEE131220 GOA131219:GOA131220 GXW131219:GXW131220 HHS131219:HHS131220 HRO131219:HRO131220 IBK131219:IBK131220 ILG131219:ILG131220 IVC131219:IVC131220 JEY131219:JEY131220 JOU131219:JOU131220 JYQ131219:JYQ131220 KIM131219:KIM131220 KSI131219:KSI131220 LCE131219:LCE131220 LMA131219:LMA131220 LVW131219:LVW131220 MFS131219:MFS131220 MPO131219:MPO131220 MZK131219:MZK131220 NJG131219:NJG131220 NTC131219:NTC131220 OCY131219:OCY131220 OMU131219:OMU131220 OWQ131219:OWQ131220 PGM131219:PGM131220 PQI131219:PQI131220 QAE131219:QAE131220 QKA131219:QKA131220 QTW131219:QTW131220 RDS131219:RDS131220 RNO131219:RNO131220 RXK131219:RXK131220 SHG131219:SHG131220 SRC131219:SRC131220 TAY131219:TAY131220 TKU131219:TKU131220 TUQ131219:TUQ131220 UEM131219:UEM131220 UOI131219:UOI131220 UYE131219:UYE131220 VIA131219:VIA131220 VRW131219:VRW131220 WBS131219:WBS131220 WLO131219:WLO131220 WVK131219:WVK131220 D196755:D196756 IY196755:IY196756 SU196755:SU196756 ACQ196755:ACQ196756 AMM196755:AMM196756 AWI196755:AWI196756 BGE196755:BGE196756 BQA196755:BQA196756 BZW196755:BZW196756 CJS196755:CJS196756 CTO196755:CTO196756 DDK196755:DDK196756 DNG196755:DNG196756 DXC196755:DXC196756 EGY196755:EGY196756 EQU196755:EQU196756 FAQ196755:FAQ196756 FKM196755:FKM196756 FUI196755:FUI196756 GEE196755:GEE196756 GOA196755:GOA196756 GXW196755:GXW196756 HHS196755:HHS196756 HRO196755:HRO196756 IBK196755:IBK196756 ILG196755:ILG196756 IVC196755:IVC196756 JEY196755:JEY196756 JOU196755:JOU196756 JYQ196755:JYQ196756 KIM196755:KIM196756 KSI196755:KSI196756 LCE196755:LCE196756 LMA196755:LMA196756 LVW196755:LVW196756 MFS196755:MFS196756 MPO196755:MPO196756 MZK196755:MZK196756 NJG196755:NJG196756 NTC196755:NTC196756 OCY196755:OCY196756 OMU196755:OMU196756 OWQ196755:OWQ196756 PGM196755:PGM196756 PQI196755:PQI196756 QAE196755:QAE196756 QKA196755:QKA196756 QTW196755:QTW196756 RDS196755:RDS196756 RNO196755:RNO196756 RXK196755:RXK196756 SHG196755:SHG196756 SRC196755:SRC196756 TAY196755:TAY196756 TKU196755:TKU196756 TUQ196755:TUQ196756 UEM196755:UEM196756 UOI196755:UOI196756 UYE196755:UYE196756 VIA196755:VIA196756 VRW196755:VRW196756 WBS196755:WBS196756 WLO196755:WLO196756 WVK196755:WVK196756 D262291:D262292 IY262291:IY262292 SU262291:SU262292 ACQ262291:ACQ262292 AMM262291:AMM262292 AWI262291:AWI262292 BGE262291:BGE262292 BQA262291:BQA262292 BZW262291:BZW262292 CJS262291:CJS262292 CTO262291:CTO262292 DDK262291:DDK262292 DNG262291:DNG262292 DXC262291:DXC262292 EGY262291:EGY262292 EQU262291:EQU262292 FAQ262291:FAQ262292 FKM262291:FKM262292 FUI262291:FUI262292 GEE262291:GEE262292 GOA262291:GOA262292 GXW262291:GXW262292 HHS262291:HHS262292 HRO262291:HRO262292 IBK262291:IBK262292 ILG262291:ILG262292 IVC262291:IVC262292 JEY262291:JEY262292 JOU262291:JOU262292 JYQ262291:JYQ262292 KIM262291:KIM262292 KSI262291:KSI262292 LCE262291:LCE262292 LMA262291:LMA262292 LVW262291:LVW262292 MFS262291:MFS262292 MPO262291:MPO262292 MZK262291:MZK262292 NJG262291:NJG262292 NTC262291:NTC262292 OCY262291:OCY262292 OMU262291:OMU262292 OWQ262291:OWQ262292 PGM262291:PGM262292 PQI262291:PQI262292 QAE262291:QAE262292 QKA262291:QKA262292 QTW262291:QTW262292 RDS262291:RDS262292 RNO262291:RNO262292 RXK262291:RXK262292 SHG262291:SHG262292 SRC262291:SRC262292 TAY262291:TAY262292 TKU262291:TKU262292 TUQ262291:TUQ262292 UEM262291:UEM262292 UOI262291:UOI262292 UYE262291:UYE262292 VIA262291:VIA262292 VRW262291:VRW262292 WBS262291:WBS262292 WLO262291:WLO262292 WVK262291:WVK262292 D327827:D327828 IY327827:IY327828 SU327827:SU327828 ACQ327827:ACQ327828 AMM327827:AMM327828 AWI327827:AWI327828 BGE327827:BGE327828 BQA327827:BQA327828 BZW327827:BZW327828 CJS327827:CJS327828 CTO327827:CTO327828 DDK327827:DDK327828 DNG327827:DNG327828 DXC327827:DXC327828 EGY327827:EGY327828 EQU327827:EQU327828 FAQ327827:FAQ327828 FKM327827:FKM327828 FUI327827:FUI327828 GEE327827:GEE327828 GOA327827:GOA327828 GXW327827:GXW327828 HHS327827:HHS327828 HRO327827:HRO327828 IBK327827:IBK327828 ILG327827:ILG327828 IVC327827:IVC327828 JEY327827:JEY327828 JOU327827:JOU327828 JYQ327827:JYQ327828 KIM327827:KIM327828 KSI327827:KSI327828 LCE327827:LCE327828 LMA327827:LMA327828 LVW327827:LVW327828 MFS327827:MFS327828 MPO327827:MPO327828 MZK327827:MZK327828 NJG327827:NJG327828 NTC327827:NTC327828 OCY327827:OCY327828 OMU327827:OMU327828 OWQ327827:OWQ327828 PGM327827:PGM327828 PQI327827:PQI327828 QAE327827:QAE327828 QKA327827:QKA327828 QTW327827:QTW327828 RDS327827:RDS327828 RNO327827:RNO327828 RXK327827:RXK327828 SHG327827:SHG327828 SRC327827:SRC327828 TAY327827:TAY327828 TKU327827:TKU327828 TUQ327827:TUQ327828 UEM327827:UEM327828 UOI327827:UOI327828 UYE327827:UYE327828 VIA327827:VIA327828 VRW327827:VRW327828 WBS327827:WBS327828 WLO327827:WLO327828 WVK327827:WVK327828 D393363:D393364 IY393363:IY393364 SU393363:SU393364 ACQ393363:ACQ393364 AMM393363:AMM393364 AWI393363:AWI393364 BGE393363:BGE393364 BQA393363:BQA393364 BZW393363:BZW393364 CJS393363:CJS393364 CTO393363:CTO393364 DDK393363:DDK393364 DNG393363:DNG393364 DXC393363:DXC393364 EGY393363:EGY393364 EQU393363:EQU393364 FAQ393363:FAQ393364 FKM393363:FKM393364 FUI393363:FUI393364 GEE393363:GEE393364 GOA393363:GOA393364 GXW393363:GXW393364 HHS393363:HHS393364 HRO393363:HRO393364 IBK393363:IBK393364 ILG393363:ILG393364 IVC393363:IVC393364 JEY393363:JEY393364 JOU393363:JOU393364 JYQ393363:JYQ393364 KIM393363:KIM393364 KSI393363:KSI393364 LCE393363:LCE393364 LMA393363:LMA393364 LVW393363:LVW393364 MFS393363:MFS393364 MPO393363:MPO393364 MZK393363:MZK393364 NJG393363:NJG393364 NTC393363:NTC393364 OCY393363:OCY393364 OMU393363:OMU393364 OWQ393363:OWQ393364 PGM393363:PGM393364 PQI393363:PQI393364 QAE393363:QAE393364 QKA393363:QKA393364 QTW393363:QTW393364 RDS393363:RDS393364 RNO393363:RNO393364 RXK393363:RXK393364 SHG393363:SHG393364 SRC393363:SRC393364 TAY393363:TAY393364 TKU393363:TKU393364 TUQ393363:TUQ393364 UEM393363:UEM393364 UOI393363:UOI393364 UYE393363:UYE393364 VIA393363:VIA393364 VRW393363:VRW393364 WBS393363:WBS393364 WLO393363:WLO393364 WVK393363:WVK393364 D458899:D458900 IY458899:IY458900 SU458899:SU458900 ACQ458899:ACQ458900 AMM458899:AMM458900 AWI458899:AWI458900 BGE458899:BGE458900 BQA458899:BQA458900 BZW458899:BZW458900 CJS458899:CJS458900 CTO458899:CTO458900 DDK458899:DDK458900 DNG458899:DNG458900 DXC458899:DXC458900 EGY458899:EGY458900 EQU458899:EQU458900 FAQ458899:FAQ458900 FKM458899:FKM458900 FUI458899:FUI458900 GEE458899:GEE458900 GOA458899:GOA458900 GXW458899:GXW458900 HHS458899:HHS458900 HRO458899:HRO458900 IBK458899:IBK458900 ILG458899:ILG458900 IVC458899:IVC458900 JEY458899:JEY458900 JOU458899:JOU458900 JYQ458899:JYQ458900 KIM458899:KIM458900 KSI458899:KSI458900 LCE458899:LCE458900 LMA458899:LMA458900 LVW458899:LVW458900 MFS458899:MFS458900 MPO458899:MPO458900 MZK458899:MZK458900 NJG458899:NJG458900 NTC458899:NTC458900 OCY458899:OCY458900 OMU458899:OMU458900 OWQ458899:OWQ458900 PGM458899:PGM458900 PQI458899:PQI458900 QAE458899:QAE458900 QKA458899:QKA458900 QTW458899:QTW458900 RDS458899:RDS458900 RNO458899:RNO458900 RXK458899:RXK458900 SHG458899:SHG458900 SRC458899:SRC458900 TAY458899:TAY458900 TKU458899:TKU458900 TUQ458899:TUQ458900 UEM458899:UEM458900 UOI458899:UOI458900 UYE458899:UYE458900 VIA458899:VIA458900 VRW458899:VRW458900 WBS458899:WBS458900 WLO458899:WLO458900 WVK458899:WVK458900 D524435:D524436 IY524435:IY524436 SU524435:SU524436 ACQ524435:ACQ524436 AMM524435:AMM524436 AWI524435:AWI524436 BGE524435:BGE524436 BQA524435:BQA524436 BZW524435:BZW524436 CJS524435:CJS524436 CTO524435:CTO524436 DDK524435:DDK524436 DNG524435:DNG524436 DXC524435:DXC524436 EGY524435:EGY524436 EQU524435:EQU524436 FAQ524435:FAQ524436 FKM524435:FKM524436 FUI524435:FUI524436 GEE524435:GEE524436 GOA524435:GOA524436 GXW524435:GXW524436 HHS524435:HHS524436 HRO524435:HRO524436 IBK524435:IBK524436 ILG524435:ILG524436 IVC524435:IVC524436 JEY524435:JEY524436 JOU524435:JOU524436 JYQ524435:JYQ524436 KIM524435:KIM524436 KSI524435:KSI524436 LCE524435:LCE524436 LMA524435:LMA524436 LVW524435:LVW524436 MFS524435:MFS524436 MPO524435:MPO524436 MZK524435:MZK524436 NJG524435:NJG524436 NTC524435:NTC524436 OCY524435:OCY524436 OMU524435:OMU524436 OWQ524435:OWQ524436 PGM524435:PGM524436 PQI524435:PQI524436 QAE524435:QAE524436 QKA524435:QKA524436 QTW524435:QTW524436 RDS524435:RDS524436 RNO524435:RNO524436 RXK524435:RXK524436 SHG524435:SHG524436 SRC524435:SRC524436 TAY524435:TAY524436 TKU524435:TKU524436 TUQ524435:TUQ524436 UEM524435:UEM524436 UOI524435:UOI524436 UYE524435:UYE524436 VIA524435:VIA524436 VRW524435:VRW524436 WBS524435:WBS524436 WLO524435:WLO524436 WVK524435:WVK524436 D589971:D589972 IY589971:IY589972 SU589971:SU589972 ACQ589971:ACQ589972 AMM589971:AMM589972 AWI589971:AWI589972 BGE589971:BGE589972 BQA589971:BQA589972 BZW589971:BZW589972 CJS589971:CJS589972 CTO589971:CTO589972 DDK589971:DDK589972 DNG589971:DNG589972 DXC589971:DXC589972 EGY589971:EGY589972 EQU589971:EQU589972 FAQ589971:FAQ589972 FKM589971:FKM589972 FUI589971:FUI589972 GEE589971:GEE589972 GOA589971:GOA589972 GXW589971:GXW589972 HHS589971:HHS589972 HRO589971:HRO589972 IBK589971:IBK589972 ILG589971:ILG589972 IVC589971:IVC589972 JEY589971:JEY589972 JOU589971:JOU589972 JYQ589971:JYQ589972 KIM589971:KIM589972 KSI589971:KSI589972 LCE589971:LCE589972 LMA589971:LMA589972 LVW589971:LVW589972 MFS589971:MFS589972 MPO589971:MPO589972 MZK589971:MZK589972 NJG589971:NJG589972 NTC589971:NTC589972 OCY589971:OCY589972 OMU589971:OMU589972 OWQ589971:OWQ589972 PGM589971:PGM589972 PQI589971:PQI589972 QAE589971:QAE589972 QKA589971:QKA589972 QTW589971:QTW589972 RDS589971:RDS589972 RNO589971:RNO589972 RXK589971:RXK589972 SHG589971:SHG589972 SRC589971:SRC589972 TAY589971:TAY589972 TKU589971:TKU589972 TUQ589971:TUQ589972 UEM589971:UEM589972 UOI589971:UOI589972 UYE589971:UYE589972 VIA589971:VIA589972 VRW589971:VRW589972 WBS589971:WBS589972 WLO589971:WLO589972 WVK589971:WVK589972 D655507:D655508 IY655507:IY655508 SU655507:SU655508 ACQ655507:ACQ655508 AMM655507:AMM655508 AWI655507:AWI655508 BGE655507:BGE655508 BQA655507:BQA655508 BZW655507:BZW655508 CJS655507:CJS655508 CTO655507:CTO655508 DDK655507:DDK655508 DNG655507:DNG655508 DXC655507:DXC655508 EGY655507:EGY655508 EQU655507:EQU655508 FAQ655507:FAQ655508 FKM655507:FKM655508 FUI655507:FUI655508 GEE655507:GEE655508 GOA655507:GOA655508 GXW655507:GXW655508 HHS655507:HHS655508 HRO655507:HRO655508 IBK655507:IBK655508 ILG655507:ILG655508 IVC655507:IVC655508 JEY655507:JEY655508 JOU655507:JOU655508 JYQ655507:JYQ655508 KIM655507:KIM655508 KSI655507:KSI655508 LCE655507:LCE655508 LMA655507:LMA655508 LVW655507:LVW655508 MFS655507:MFS655508 MPO655507:MPO655508 MZK655507:MZK655508 NJG655507:NJG655508 NTC655507:NTC655508 OCY655507:OCY655508 OMU655507:OMU655508 OWQ655507:OWQ655508 PGM655507:PGM655508 PQI655507:PQI655508 QAE655507:QAE655508 QKA655507:QKA655508 QTW655507:QTW655508 RDS655507:RDS655508 RNO655507:RNO655508 RXK655507:RXK655508 SHG655507:SHG655508 SRC655507:SRC655508 TAY655507:TAY655508 TKU655507:TKU655508 TUQ655507:TUQ655508 UEM655507:UEM655508 UOI655507:UOI655508 UYE655507:UYE655508 VIA655507:VIA655508 VRW655507:VRW655508 WBS655507:WBS655508 WLO655507:WLO655508 WVK655507:WVK655508 D721043:D721044 IY721043:IY721044 SU721043:SU721044 ACQ721043:ACQ721044 AMM721043:AMM721044 AWI721043:AWI721044 BGE721043:BGE721044 BQA721043:BQA721044 BZW721043:BZW721044 CJS721043:CJS721044 CTO721043:CTO721044 DDK721043:DDK721044 DNG721043:DNG721044 DXC721043:DXC721044 EGY721043:EGY721044 EQU721043:EQU721044 FAQ721043:FAQ721044 FKM721043:FKM721044 FUI721043:FUI721044 GEE721043:GEE721044 GOA721043:GOA721044 GXW721043:GXW721044 HHS721043:HHS721044 HRO721043:HRO721044 IBK721043:IBK721044 ILG721043:ILG721044 IVC721043:IVC721044 JEY721043:JEY721044 JOU721043:JOU721044 JYQ721043:JYQ721044 KIM721043:KIM721044 KSI721043:KSI721044 LCE721043:LCE721044 LMA721043:LMA721044 LVW721043:LVW721044 MFS721043:MFS721044 MPO721043:MPO721044 MZK721043:MZK721044 NJG721043:NJG721044 NTC721043:NTC721044 OCY721043:OCY721044 OMU721043:OMU721044 OWQ721043:OWQ721044 PGM721043:PGM721044 PQI721043:PQI721044 QAE721043:QAE721044 QKA721043:QKA721044 QTW721043:QTW721044 RDS721043:RDS721044 RNO721043:RNO721044 RXK721043:RXK721044 SHG721043:SHG721044 SRC721043:SRC721044 TAY721043:TAY721044 TKU721043:TKU721044 TUQ721043:TUQ721044 UEM721043:UEM721044 UOI721043:UOI721044 UYE721043:UYE721044 VIA721043:VIA721044 VRW721043:VRW721044 WBS721043:WBS721044 WLO721043:WLO721044 WVK721043:WVK721044 D786579:D786580 IY786579:IY786580 SU786579:SU786580 ACQ786579:ACQ786580 AMM786579:AMM786580 AWI786579:AWI786580 BGE786579:BGE786580 BQA786579:BQA786580 BZW786579:BZW786580 CJS786579:CJS786580 CTO786579:CTO786580 DDK786579:DDK786580 DNG786579:DNG786580 DXC786579:DXC786580 EGY786579:EGY786580 EQU786579:EQU786580 FAQ786579:FAQ786580 FKM786579:FKM786580 FUI786579:FUI786580 GEE786579:GEE786580 GOA786579:GOA786580 GXW786579:GXW786580 HHS786579:HHS786580 HRO786579:HRO786580 IBK786579:IBK786580 ILG786579:ILG786580 IVC786579:IVC786580 JEY786579:JEY786580 JOU786579:JOU786580 JYQ786579:JYQ786580 KIM786579:KIM786580 KSI786579:KSI786580 LCE786579:LCE786580 LMA786579:LMA786580 LVW786579:LVW786580 MFS786579:MFS786580 MPO786579:MPO786580 MZK786579:MZK786580 NJG786579:NJG786580 NTC786579:NTC786580 OCY786579:OCY786580 OMU786579:OMU786580 OWQ786579:OWQ786580 PGM786579:PGM786580 PQI786579:PQI786580 QAE786579:QAE786580 QKA786579:QKA786580 QTW786579:QTW786580 RDS786579:RDS786580 RNO786579:RNO786580 RXK786579:RXK786580 SHG786579:SHG786580 SRC786579:SRC786580 TAY786579:TAY786580 TKU786579:TKU786580 TUQ786579:TUQ786580 UEM786579:UEM786580 UOI786579:UOI786580 UYE786579:UYE786580 VIA786579:VIA786580 VRW786579:VRW786580 WBS786579:WBS786580 WLO786579:WLO786580 WVK786579:WVK786580 D852115:D852116 IY852115:IY852116 SU852115:SU852116 ACQ852115:ACQ852116 AMM852115:AMM852116 AWI852115:AWI852116 BGE852115:BGE852116 BQA852115:BQA852116 BZW852115:BZW852116 CJS852115:CJS852116 CTO852115:CTO852116 DDK852115:DDK852116 DNG852115:DNG852116 DXC852115:DXC852116 EGY852115:EGY852116 EQU852115:EQU852116 FAQ852115:FAQ852116 FKM852115:FKM852116 FUI852115:FUI852116 GEE852115:GEE852116 GOA852115:GOA852116 GXW852115:GXW852116 HHS852115:HHS852116 HRO852115:HRO852116 IBK852115:IBK852116 ILG852115:ILG852116 IVC852115:IVC852116 JEY852115:JEY852116 JOU852115:JOU852116 JYQ852115:JYQ852116 KIM852115:KIM852116 KSI852115:KSI852116 LCE852115:LCE852116 LMA852115:LMA852116 LVW852115:LVW852116 MFS852115:MFS852116 MPO852115:MPO852116 MZK852115:MZK852116 NJG852115:NJG852116 NTC852115:NTC852116 OCY852115:OCY852116 OMU852115:OMU852116 OWQ852115:OWQ852116 PGM852115:PGM852116 PQI852115:PQI852116 QAE852115:QAE852116 QKA852115:QKA852116 QTW852115:QTW852116 RDS852115:RDS852116 RNO852115:RNO852116 RXK852115:RXK852116 SHG852115:SHG852116 SRC852115:SRC852116 TAY852115:TAY852116 TKU852115:TKU852116 TUQ852115:TUQ852116 UEM852115:UEM852116 UOI852115:UOI852116 UYE852115:UYE852116 VIA852115:VIA852116 VRW852115:VRW852116 WBS852115:WBS852116 WLO852115:WLO852116 WVK852115:WVK852116 D917651:D917652 IY917651:IY917652 SU917651:SU917652 ACQ917651:ACQ917652 AMM917651:AMM917652 AWI917651:AWI917652 BGE917651:BGE917652 BQA917651:BQA917652 BZW917651:BZW917652 CJS917651:CJS917652 CTO917651:CTO917652 DDK917651:DDK917652 DNG917651:DNG917652 DXC917651:DXC917652 EGY917651:EGY917652 EQU917651:EQU917652 FAQ917651:FAQ917652 FKM917651:FKM917652 FUI917651:FUI917652 GEE917651:GEE917652 GOA917651:GOA917652 GXW917651:GXW917652 HHS917651:HHS917652 HRO917651:HRO917652 IBK917651:IBK917652 ILG917651:ILG917652 IVC917651:IVC917652 JEY917651:JEY917652 JOU917651:JOU917652 JYQ917651:JYQ917652 KIM917651:KIM917652 KSI917651:KSI917652 LCE917651:LCE917652 LMA917651:LMA917652 LVW917651:LVW917652 MFS917651:MFS917652 MPO917651:MPO917652 MZK917651:MZK917652 NJG917651:NJG917652 NTC917651:NTC917652 OCY917651:OCY917652 OMU917651:OMU917652 OWQ917651:OWQ917652 PGM917651:PGM917652 PQI917651:PQI917652 QAE917651:QAE917652 QKA917651:QKA917652 QTW917651:QTW917652 RDS917651:RDS917652 RNO917651:RNO917652 RXK917651:RXK917652 SHG917651:SHG917652 SRC917651:SRC917652 TAY917651:TAY917652 TKU917651:TKU917652 TUQ917651:TUQ917652 UEM917651:UEM917652 UOI917651:UOI917652 UYE917651:UYE917652 VIA917651:VIA917652 VRW917651:VRW917652 WBS917651:WBS917652 WLO917651:WLO917652 WVK917651:WVK917652 D983187:D983188 IY983187:IY983188 SU983187:SU983188 ACQ983187:ACQ983188 AMM983187:AMM983188 AWI983187:AWI983188 BGE983187:BGE983188 BQA983187:BQA983188 BZW983187:BZW983188 CJS983187:CJS983188 CTO983187:CTO983188 DDK983187:DDK983188 DNG983187:DNG983188 DXC983187:DXC983188 EGY983187:EGY983188 EQU983187:EQU983188 FAQ983187:FAQ983188 FKM983187:FKM983188 FUI983187:FUI983188 GEE983187:GEE983188 GOA983187:GOA983188 GXW983187:GXW983188 HHS983187:HHS983188 HRO983187:HRO983188 IBK983187:IBK983188 ILG983187:ILG983188 IVC983187:IVC983188 JEY983187:JEY983188 JOU983187:JOU983188 JYQ983187:JYQ983188 KIM983187:KIM983188 KSI983187:KSI983188 LCE983187:LCE983188 LMA983187:LMA983188 LVW983187:LVW983188 MFS983187:MFS983188 MPO983187:MPO983188 MZK983187:MZK983188 NJG983187:NJG983188 NTC983187:NTC983188 OCY983187:OCY983188 OMU983187:OMU983188 OWQ983187:OWQ983188 PGM983187:PGM983188 PQI983187:PQI983188 QAE983187:QAE983188 QKA983187:QKA983188 QTW983187:QTW983188 RDS983187:RDS983188 RNO983187:RNO983188 RXK983187:RXK983188 SHG983187:SHG983188 SRC983187:SRC983188 TAY983187:TAY983188 TKU983187:TKU983188 TUQ983187:TUQ983188 UEM983187:UEM983188 UOI983187:UOI983188 UYE983187:UYE983188 VIA983187:VIA983188 VRW983187:VRW983188 WBS983187:WBS983188 WLO983187:WLO983188 WVK983187:WVK983188 WVI983102:WVK983167 D65563:D65597 IY65563:IY65597 SU65563:SU65597 ACQ65563:ACQ65597 AMM65563:AMM65597 AWI65563:AWI65597 BGE65563:BGE65597 BQA65563:BQA65597 BZW65563:BZW65597 CJS65563:CJS65597 CTO65563:CTO65597 DDK65563:DDK65597 DNG65563:DNG65597 DXC65563:DXC65597 EGY65563:EGY65597 EQU65563:EQU65597 FAQ65563:FAQ65597 FKM65563:FKM65597 FUI65563:FUI65597 GEE65563:GEE65597 GOA65563:GOA65597 GXW65563:GXW65597 HHS65563:HHS65597 HRO65563:HRO65597 IBK65563:IBK65597 ILG65563:ILG65597 IVC65563:IVC65597 JEY65563:JEY65597 JOU65563:JOU65597 JYQ65563:JYQ65597 KIM65563:KIM65597 KSI65563:KSI65597 LCE65563:LCE65597 LMA65563:LMA65597 LVW65563:LVW65597 MFS65563:MFS65597 MPO65563:MPO65597 MZK65563:MZK65597 NJG65563:NJG65597 NTC65563:NTC65597 OCY65563:OCY65597 OMU65563:OMU65597 OWQ65563:OWQ65597 PGM65563:PGM65597 PQI65563:PQI65597 QAE65563:QAE65597 QKA65563:QKA65597 QTW65563:QTW65597 RDS65563:RDS65597 RNO65563:RNO65597 RXK65563:RXK65597 SHG65563:SHG65597 SRC65563:SRC65597 TAY65563:TAY65597 TKU65563:TKU65597 TUQ65563:TUQ65597 UEM65563:UEM65597 UOI65563:UOI65597 UYE65563:UYE65597 VIA65563:VIA65597 VRW65563:VRW65597 WBS65563:WBS65597 WLO65563:WLO65597 WVK65563:WVK65597 D131099:D131133 IY131099:IY131133 SU131099:SU131133 ACQ131099:ACQ131133 AMM131099:AMM131133 AWI131099:AWI131133 BGE131099:BGE131133 BQA131099:BQA131133 BZW131099:BZW131133 CJS131099:CJS131133 CTO131099:CTO131133 DDK131099:DDK131133 DNG131099:DNG131133 DXC131099:DXC131133 EGY131099:EGY131133 EQU131099:EQU131133 FAQ131099:FAQ131133 FKM131099:FKM131133 FUI131099:FUI131133 GEE131099:GEE131133 GOA131099:GOA131133 GXW131099:GXW131133 HHS131099:HHS131133 HRO131099:HRO131133 IBK131099:IBK131133 ILG131099:ILG131133 IVC131099:IVC131133 JEY131099:JEY131133 JOU131099:JOU131133 JYQ131099:JYQ131133 KIM131099:KIM131133 KSI131099:KSI131133 LCE131099:LCE131133 LMA131099:LMA131133 LVW131099:LVW131133 MFS131099:MFS131133 MPO131099:MPO131133 MZK131099:MZK131133 NJG131099:NJG131133 NTC131099:NTC131133 OCY131099:OCY131133 OMU131099:OMU131133 OWQ131099:OWQ131133 PGM131099:PGM131133 PQI131099:PQI131133 QAE131099:QAE131133 QKA131099:QKA131133 QTW131099:QTW131133 RDS131099:RDS131133 RNO131099:RNO131133 RXK131099:RXK131133 SHG131099:SHG131133 SRC131099:SRC131133 TAY131099:TAY131133 TKU131099:TKU131133 TUQ131099:TUQ131133 UEM131099:UEM131133 UOI131099:UOI131133 UYE131099:UYE131133 VIA131099:VIA131133 VRW131099:VRW131133 WBS131099:WBS131133 WLO131099:WLO131133 WVK131099:WVK131133 D196635:D196669 IY196635:IY196669 SU196635:SU196669 ACQ196635:ACQ196669 AMM196635:AMM196669 AWI196635:AWI196669 BGE196635:BGE196669 BQA196635:BQA196669 BZW196635:BZW196669 CJS196635:CJS196669 CTO196635:CTO196669 DDK196635:DDK196669 DNG196635:DNG196669 DXC196635:DXC196669 EGY196635:EGY196669 EQU196635:EQU196669 FAQ196635:FAQ196669 FKM196635:FKM196669 FUI196635:FUI196669 GEE196635:GEE196669 GOA196635:GOA196669 GXW196635:GXW196669 HHS196635:HHS196669 HRO196635:HRO196669 IBK196635:IBK196669 ILG196635:ILG196669 IVC196635:IVC196669 JEY196635:JEY196669 JOU196635:JOU196669 JYQ196635:JYQ196669 KIM196635:KIM196669 KSI196635:KSI196669 LCE196635:LCE196669 LMA196635:LMA196669 LVW196635:LVW196669 MFS196635:MFS196669 MPO196635:MPO196669 MZK196635:MZK196669 NJG196635:NJG196669 NTC196635:NTC196669 OCY196635:OCY196669 OMU196635:OMU196669 OWQ196635:OWQ196669 PGM196635:PGM196669 PQI196635:PQI196669 QAE196635:QAE196669 QKA196635:QKA196669 QTW196635:QTW196669 RDS196635:RDS196669 RNO196635:RNO196669 RXK196635:RXK196669 SHG196635:SHG196669 SRC196635:SRC196669 TAY196635:TAY196669 TKU196635:TKU196669 TUQ196635:TUQ196669 UEM196635:UEM196669 UOI196635:UOI196669 UYE196635:UYE196669 VIA196635:VIA196669 VRW196635:VRW196669 WBS196635:WBS196669 WLO196635:WLO196669 WVK196635:WVK196669 D262171:D262205 IY262171:IY262205 SU262171:SU262205 ACQ262171:ACQ262205 AMM262171:AMM262205 AWI262171:AWI262205 BGE262171:BGE262205 BQA262171:BQA262205 BZW262171:BZW262205 CJS262171:CJS262205 CTO262171:CTO262205 DDK262171:DDK262205 DNG262171:DNG262205 DXC262171:DXC262205 EGY262171:EGY262205 EQU262171:EQU262205 FAQ262171:FAQ262205 FKM262171:FKM262205 FUI262171:FUI262205 GEE262171:GEE262205 GOA262171:GOA262205 GXW262171:GXW262205 HHS262171:HHS262205 HRO262171:HRO262205 IBK262171:IBK262205 ILG262171:ILG262205 IVC262171:IVC262205 JEY262171:JEY262205 JOU262171:JOU262205 JYQ262171:JYQ262205 KIM262171:KIM262205 KSI262171:KSI262205 LCE262171:LCE262205 LMA262171:LMA262205 LVW262171:LVW262205 MFS262171:MFS262205 MPO262171:MPO262205 MZK262171:MZK262205 NJG262171:NJG262205 NTC262171:NTC262205 OCY262171:OCY262205 OMU262171:OMU262205 OWQ262171:OWQ262205 PGM262171:PGM262205 PQI262171:PQI262205 QAE262171:QAE262205 QKA262171:QKA262205 QTW262171:QTW262205 RDS262171:RDS262205 RNO262171:RNO262205 RXK262171:RXK262205 SHG262171:SHG262205 SRC262171:SRC262205 TAY262171:TAY262205 TKU262171:TKU262205 TUQ262171:TUQ262205 UEM262171:UEM262205 UOI262171:UOI262205 UYE262171:UYE262205 VIA262171:VIA262205 VRW262171:VRW262205 WBS262171:WBS262205 WLO262171:WLO262205 WVK262171:WVK262205 D327707:D327741 IY327707:IY327741 SU327707:SU327741 ACQ327707:ACQ327741 AMM327707:AMM327741 AWI327707:AWI327741 BGE327707:BGE327741 BQA327707:BQA327741 BZW327707:BZW327741 CJS327707:CJS327741 CTO327707:CTO327741 DDK327707:DDK327741 DNG327707:DNG327741 DXC327707:DXC327741 EGY327707:EGY327741 EQU327707:EQU327741 FAQ327707:FAQ327741 FKM327707:FKM327741 FUI327707:FUI327741 GEE327707:GEE327741 GOA327707:GOA327741 GXW327707:GXW327741 HHS327707:HHS327741 HRO327707:HRO327741 IBK327707:IBK327741 ILG327707:ILG327741 IVC327707:IVC327741 JEY327707:JEY327741 JOU327707:JOU327741 JYQ327707:JYQ327741 KIM327707:KIM327741 KSI327707:KSI327741 LCE327707:LCE327741 LMA327707:LMA327741 LVW327707:LVW327741 MFS327707:MFS327741 MPO327707:MPO327741 MZK327707:MZK327741 NJG327707:NJG327741 NTC327707:NTC327741 OCY327707:OCY327741 OMU327707:OMU327741 OWQ327707:OWQ327741 PGM327707:PGM327741 PQI327707:PQI327741 QAE327707:QAE327741 QKA327707:QKA327741 QTW327707:QTW327741 RDS327707:RDS327741 RNO327707:RNO327741 RXK327707:RXK327741 SHG327707:SHG327741 SRC327707:SRC327741 TAY327707:TAY327741 TKU327707:TKU327741 TUQ327707:TUQ327741 UEM327707:UEM327741 UOI327707:UOI327741 UYE327707:UYE327741 VIA327707:VIA327741 VRW327707:VRW327741 WBS327707:WBS327741 WLO327707:WLO327741 WVK327707:WVK327741 D393243:D393277 IY393243:IY393277 SU393243:SU393277 ACQ393243:ACQ393277 AMM393243:AMM393277 AWI393243:AWI393277 BGE393243:BGE393277 BQA393243:BQA393277 BZW393243:BZW393277 CJS393243:CJS393277 CTO393243:CTO393277 DDK393243:DDK393277 DNG393243:DNG393277 DXC393243:DXC393277 EGY393243:EGY393277 EQU393243:EQU393277 FAQ393243:FAQ393277 FKM393243:FKM393277 FUI393243:FUI393277 GEE393243:GEE393277 GOA393243:GOA393277 GXW393243:GXW393277 HHS393243:HHS393277 HRO393243:HRO393277 IBK393243:IBK393277 ILG393243:ILG393277 IVC393243:IVC393277 JEY393243:JEY393277 JOU393243:JOU393277 JYQ393243:JYQ393277 KIM393243:KIM393277 KSI393243:KSI393277 LCE393243:LCE393277 LMA393243:LMA393277 LVW393243:LVW393277 MFS393243:MFS393277 MPO393243:MPO393277 MZK393243:MZK393277 NJG393243:NJG393277 NTC393243:NTC393277 OCY393243:OCY393277 OMU393243:OMU393277 OWQ393243:OWQ393277 PGM393243:PGM393277 PQI393243:PQI393277 QAE393243:QAE393277 QKA393243:QKA393277 QTW393243:QTW393277 RDS393243:RDS393277 RNO393243:RNO393277 RXK393243:RXK393277 SHG393243:SHG393277 SRC393243:SRC393277 TAY393243:TAY393277 TKU393243:TKU393277 TUQ393243:TUQ393277 UEM393243:UEM393277 UOI393243:UOI393277 UYE393243:UYE393277 VIA393243:VIA393277 VRW393243:VRW393277 WBS393243:WBS393277 WLO393243:WLO393277 WVK393243:WVK393277 D458779:D458813 IY458779:IY458813 SU458779:SU458813 ACQ458779:ACQ458813 AMM458779:AMM458813 AWI458779:AWI458813 BGE458779:BGE458813 BQA458779:BQA458813 BZW458779:BZW458813 CJS458779:CJS458813 CTO458779:CTO458813 DDK458779:DDK458813 DNG458779:DNG458813 DXC458779:DXC458813 EGY458779:EGY458813 EQU458779:EQU458813 FAQ458779:FAQ458813 FKM458779:FKM458813 FUI458779:FUI458813 GEE458779:GEE458813 GOA458779:GOA458813 GXW458779:GXW458813 HHS458779:HHS458813 HRO458779:HRO458813 IBK458779:IBK458813 ILG458779:ILG458813 IVC458779:IVC458813 JEY458779:JEY458813 JOU458779:JOU458813 JYQ458779:JYQ458813 KIM458779:KIM458813 KSI458779:KSI458813 LCE458779:LCE458813 LMA458779:LMA458813 LVW458779:LVW458813 MFS458779:MFS458813 MPO458779:MPO458813 MZK458779:MZK458813 NJG458779:NJG458813 NTC458779:NTC458813 OCY458779:OCY458813 OMU458779:OMU458813 OWQ458779:OWQ458813 PGM458779:PGM458813 PQI458779:PQI458813 QAE458779:QAE458813 QKA458779:QKA458813 QTW458779:QTW458813 RDS458779:RDS458813 RNO458779:RNO458813 RXK458779:RXK458813 SHG458779:SHG458813 SRC458779:SRC458813 TAY458779:TAY458813 TKU458779:TKU458813 TUQ458779:TUQ458813 UEM458779:UEM458813 UOI458779:UOI458813 UYE458779:UYE458813 VIA458779:VIA458813 VRW458779:VRW458813 WBS458779:WBS458813 WLO458779:WLO458813 WVK458779:WVK458813 D524315:D524349 IY524315:IY524349 SU524315:SU524349 ACQ524315:ACQ524349 AMM524315:AMM524349 AWI524315:AWI524349 BGE524315:BGE524349 BQA524315:BQA524349 BZW524315:BZW524349 CJS524315:CJS524349 CTO524315:CTO524349 DDK524315:DDK524349 DNG524315:DNG524349 DXC524315:DXC524349 EGY524315:EGY524349 EQU524315:EQU524349 FAQ524315:FAQ524349 FKM524315:FKM524349 FUI524315:FUI524349 GEE524315:GEE524349 GOA524315:GOA524349 GXW524315:GXW524349 HHS524315:HHS524349 HRO524315:HRO524349 IBK524315:IBK524349 ILG524315:ILG524349 IVC524315:IVC524349 JEY524315:JEY524349 JOU524315:JOU524349 JYQ524315:JYQ524349 KIM524315:KIM524349 KSI524315:KSI524349 LCE524315:LCE524349 LMA524315:LMA524349 LVW524315:LVW524349 MFS524315:MFS524349 MPO524315:MPO524349 MZK524315:MZK524349 NJG524315:NJG524349 NTC524315:NTC524349 OCY524315:OCY524349 OMU524315:OMU524349 OWQ524315:OWQ524349 PGM524315:PGM524349 PQI524315:PQI524349 QAE524315:QAE524349 QKA524315:QKA524349 QTW524315:QTW524349 RDS524315:RDS524349 RNO524315:RNO524349 RXK524315:RXK524349 SHG524315:SHG524349 SRC524315:SRC524349 TAY524315:TAY524349 TKU524315:TKU524349 TUQ524315:TUQ524349 UEM524315:UEM524349 UOI524315:UOI524349 UYE524315:UYE524349 VIA524315:VIA524349 VRW524315:VRW524349 WBS524315:WBS524349 WLO524315:WLO524349 WVK524315:WVK524349 D589851:D589885 IY589851:IY589885 SU589851:SU589885 ACQ589851:ACQ589885 AMM589851:AMM589885 AWI589851:AWI589885 BGE589851:BGE589885 BQA589851:BQA589885 BZW589851:BZW589885 CJS589851:CJS589885 CTO589851:CTO589885 DDK589851:DDK589885 DNG589851:DNG589885 DXC589851:DXC589885 EGY589851:EGY589885 EQU589851:EQU589885 FAQ589851:FAQ589885 FKM589851:FKM589885 FUI589851:FUI589885 GEE589851:GEE589885 GOA589851:GOA589885 GXW589851:GXW589885 HHS589851:HHS589885 HRO589851:HRO589885 IBK589851:IBK589885 ILG589851:ILG589885 IVC589851:IVC589885 JEY589851:JEY589885 JOU589851:JOU589885 JYQ589851:JYQ589885 KIM589851:KIM589885 KSI589851:KSI589885 LCE589851:LCE589885 LMA589851:LMA589885 LVW589851:LVW589885 MFS589851:MFS589885 MPO589851:MPO589885 MZK589851:MZK589885 NJG589851:NJG589885 NTC589851:NTC589885 OCY589851:OCY589885 OMU589851:OMU589885 OWQ589851:OWQ589885 PGM589851:PGM589885 PQI589851:PQI589885 QAE589851:QAE589885 QKA589851:QKA589885 QTW589851:QTW589885 RDS589851:RDS589885 RNO589851:RNO589885 RXK589851:RXK589885 SHG589851:SHG589885 SRC589851:SRC589885 TAY589851:TAY589885 TKU589851:TKU589885 TUQ589851:TUQ589885 UEM589851:UEM589885 UOI589851:UOI589885 UYE589851:UYE589885 VIA589851:VIA589885 VRW589851:VRW589885 WBS589851:WBS589885 WLO589851:WLO589885 WVK589851:WVK589885 D655387:D655421 IY655387:IY655421 SU655387:SU655421 ACQ655387:ACQ655421 AMM655387:AMM655421 AWI655387:AWI655421 BGE655387:BGE655421 BQA655387:BQA655421 BZW655387:BZW655421 CJS655387:CJS655421 CTO655387:CTO655421 DDK655387:DDK655421 DNG655387:DNG655421 DXC655387:DXC655421 EGY655387:EGY655421 EQU655387:EQU655421 FAQ655387:FAQ655421 FKM655387:FKM655421 FUI655387:FUI655421 GEE655387:GEE655421 GOA655387:GOA655421 GXW655387:GXW655421 HHS655387:HHS655421 HRO655387:HRO655421 IBK655387:IBK655421 ILG655387:ILG655421 IVC655387:IVC655421 JEY655387:JEY655421 JOU655387:JOU655421 JYQ655387:JYQ655421 KIM655387:KIM655421 KSI655387:KSI655421 LCE655387:LCE655421 LMA655387:LMA655421 LVW655387:LVW655421 MFS655387:MFS655421 MPO655387:MPO655421 MZK655387:MZK655421 NJG655387:NJG655421 NTC655387:NTC655421 OCY655387:OCY655421 OMU655387:OMU655421 OWQ655387:OWQ655421 PGM655387:PGM655421 PQI655387:PQI655421 QAE655387:QAE655421 QKA655387:QKA655421 QTW655387:QTW655421 RDS655387:RDS655421 RNO655387:RNO655421 RXK655387:RXK655421 SHG655387:SHG655421 SRC655387:SRC655421 TAY655387:TAY655421 TKU655387:TKU655421 TUQ655387:TUQ655421 UEM655387:UEM655421 UOI655387:UOI655421 UYE655387:UYE655421 VIA655387:VIA655421 VRW655387:VRW655421 WBS655387:WBS655421 WLO655387:WLO655421 WVK655387:WVK655421 D720923:D720957 IY720923:IY720957 SU720923:SU720957 ACQ720923:ACQ720957 AMM720923:AMM720957 AWI720923:AWI720957 BGE720923:BGE720957 BQA720923:BQA720957 BZW720923:BZW720957 CJS720923:CJS720957 CTO720923:CTO720957 DDK720923:DDK720957 DNG720923:DNG720957 DXC720923:DXC720957 EGY720923:EGY720957 EQU720923:EQU720957 FAQ720923:FAQ720957 FKM720923:FKM720957 FUI720923:FUI720957 GEE720923:GEE720957 GOA720923:GOA720957 GXW720923:GXW720957 HHS720923:HHS720957 HRO720923:HRO720957 IBK720923:IBK720957 ILG720923:ILG720957 IVC720923:IVC720957 JEY720923:JEY720957 JOU720923:JOU720957 JYQ720923:JYQ720957 KIM720923:KIM720957 KSI720923:KSI720957 LCE720923:LCE720957 LMA720923:LMA720957 LVW720923:LVW720957 MFS720923:MFS720957 MPO720923:MPO720957 MZK720923:MZK720957 NJG720923:NJG720957 NTC720923:NTC720957 OCY720923:OCY720957 OMU720923:OMU720957 OWQ720923:OWQ720957 PGM720923:PGM720957 PQI720923:PQI720957 QAE720923:QAE720957 QKA720923:QKA720957 QTW720923:QTW720957 RDS720923:RDS720957 RNO720923:RNO720957 RXK720923:RXK720957 SHG720923:SHG720957 SRC720923:SRC720957 TAY720923:TAY720957 TKU720923:TKU720957 TUQ720923:TUQ720957 UEM720923:UEM720957 UOI720923:UOI720957 UYE720923:UYE720957 VIA720923:VIA720957 VRW720923:VRW720957 WBS720923:WBS720957 WLO720923:WLO720957 WVK720923:WVK720957 D786459:D786493 IY786459:IY786493 SU786459:SU786493 ACQ786459:ACQ786493 AMM786459:AMM786493 AWI786459:AWI786493 BGE786459:BGE786493 BQA786459:BQA786493 BZW786459:BZW786493 CJS786459:CJS786493 CTO786459:CTO786493 DDK786459:DDK786493 DNG786459:DNG786493 DXC786459:DXC786493 EGY786459:EGY786493 EQU786459:EQU786493 FAQ786459:FAQ786493 FKM786459:FKM786493 FUI786459:FUI786493 GEE786459:GEE786493 GOA786459:GOA786493 GXW786459:GXW786493 HHS786459:HHS786493 HRO786459:HRO786493 IBK786459:IBK786493 ILG786459:ILG786493 IVC786459:IVC786493 JEY786459:JEY786493 JOU786459:JOU786493 JYQ786459:JYQ786493 KIM786459:KIM786493 KSI786459:KSI786493 LCE786459:LCE786493 LMA786459:LMA786493 LVW786459:LVW786493 MFS786459:MFS786493 MPO786459:MPO786493 MZK786459:MZK786493 NJG786459:NJG786493 NTC786459:NTC786493 OCY786459:OCY786493 OMU786459:OMU786493 OWQ786459:OWQ786493 PGM786459:PGM786493 PQI786459:PQI786493 QAE786459:QAE786493 QKA786459:QKA786493 QTW786459:QTW786493 RDS786459:RDS786493 RNO786459:RNO786493 RXK786459:RXK786493 SHG786459:SHG786493 SRC786459:SRC786493 TAY786459:TAY786493 TKU786459:TKU786493 TUQ786459:TUQ786493 UEM786459:UEM786493 UOI786459:UOI786493 UYE786459:UYE786493 VIA786459:VIA786493 VRW786459:VRW786493 WBS786459:WBS786493 WLO786459:WLO786493 WVK786459:WVK786493 D851995:D852029 IY851995:IY852029 SU851995:SU852029 ACQ851995:ACQ852029 AMM851995:AMM852029 AWI851995:AWI852029 BGE851995:BGE852029 BQA851995:BQA852029 BZW851995:BZW852029 CJS851995:CJS852029 CTO851995:CTO852029 DDK851995:DDK852029 DNG851995:DNG852029 DXC851995:DXC852029 EGY851995:EGY852029 EQU851995:EQU852029 FAQ851995:FAQ852029 FKM851995:FKM852029 FUI851995:FUI852029 GEE851995:GEE852029 GOA851995:GOA852029 GXW851995:GXW852029 HHS851995:HHS852029 HRO851995:HRO852029 IBK851995:IBK852029 ILG851995:ILG852029 IVC851995:IVC852029 JEY851995:JEY852029 JOU851995:JOU852029 JYQ851995:JYQ852029 KIM851995:KIM852029 KSI851995:KSI852029 LCE851995:LCE852029 LMA851995:LMA852029 LVW851995:LVW852029 MFS851995:MFS852029 MPO851995:MPO852029 MZK851995:MZK852029 NJG851995:NJG852029 NTC851995:NTC852029 OCY851995:OCY852029 OMU851995:OMU852029 OWQ851995:OWQ852029 PGM851995:PGM852029 PQI851995:PQI852029 QAE851995:QAE852029 QKA851995:QKA852029 QTW851995:QTW852029 RDS851995:RDS852029 RNO851995:RNO852029 RXK851995:RXK852029 SHG851995:SHG852029 SRC851995:SRC852029 TAY851995:TAY852029 TKU851995:TKU852029 TUQ851995:TUQ852029 UEM851995:UEM852029 UOI851995:UOI852029 UYE851995:UYE852029 VIA851995:VIA852029 VRW851995:VRW852029 WBS851995:WBS852029 WLO851995:WLO852029 WVK851995:WVK852029 D917531:D917565 IY917531:IY917565 SU917531:SU917565 ACQ917531:ACQ917565 AMM917531:AMM917565 AWI917531:AWI917565 BGE917531:BGE917565 BQA917531:BQA917565 BZW917531:BZW917565 CJS917531:CJS917565 CTO917531:CTO917565 DDK917531:DDK917565 DNG917531:DNG917565 DXC917531:DXC917565 EGY917531:EGY917565 EQU917531:EQU917565 FAQ917531:FAQ917565 FKM917531:FKM917565 FUI917531:FUI917565 GEE917531:GEE917565 GOA917531:GOA917565 GXW917531:GXW917565 HHS917531:HHS917565 HRO917531:HRO917565 IBK917531:IBK917565 ILG917531:ILG917565 IVC917531:IVC917565 JEY917531:JEY917565 JOU917531:JOU917565 JYQ917531:JYQ917565 KIM917531:KIM917565 KSI917531:KSI917565 LCE917531:LCE917565 LMA917531:LMA917565 LVW917531:LVW917565 MFS917531:MFS917565 MPO917531:MPO917565 MZK917531:MZK917565 NJG917531:NJG917565 NTC917531:NTC917565 OCY917531:OCY917565 OMU917531:OMU917565 OWQ917531:OWQ917565 PGM917531:PGM917565 PQI917531:PQI917565 QAE917531:QAE917565 QKA917531:QKA917565 QTW917531:QTW917565 RDS917531:RDS917565 RNO917531:RNO917565 RXK917531:RXK917565 SHG917531:SHG917565 SRC917531:SRC917565 TAY917531:TAY917565 TKU917531:TKU917565 TUQ917531:TUQ917565 UEM917531:UEM917565 UOI917531:UOI917565 UYE917531:UYE917565 VIA917531:VIA917565 VRW917531:VRW917565 WBS917531:WBS917565 WLO917531:WLO917565 WVK917531:WVK917565 D983067:D983101 IY983067:IY983101 SU983067:SU983101 ACQ983067:ACQ983101 AMM983067:AMM983101 AWI983067:AWI983101 BGE983067:BGE983101 BQA983067:BQA983101 BZW983067:BZW983101 CJS983067:CJS983101 CTO983067:CTO983101 DDK983067:DDK983101 DNG983067:DNG983101 DXC983067:DXC983101 EGY983067:EGY983101 EQU983067:EQU983101 FAQ983067:FAQ983101 FKM983067:FKM983101 FUI983067:FUI983101 GEE983067:GEE983101 GOA983067:GOA983101 GXW983067:GXW983101 HHS983067:HHS983101 HRO983067:HRO983101 IBK983067:IBK983101 ILG983067:ILG983101 IVC983067:IVC983101 JEY983067:JEY983101 JOU983067:JOU983101 JYQ983067:JYQ983101 KIM983067:KIM983101 KSI983067:KSI983101 LCE983067:LCE983101 LMA983067:LMA983101 LVW983067:LVW983101 MFS983067:MFS983101 MPO983067:MPO983101 MZK983067:MZK983101 NJG983067:NJG983101 NTC983067:NTC983101 OCY983067:OCY983101 OMU983067:OMU983101 OWQ983067:OWQ983101 PGM983067:PGM983101 PQI983067:PQI983101 QAE983067:QAE983101 QKA983067:QKA983101 QTW983067:QTW983101 RDS983067:RDS983101 RNO983067:RNO983101 RXK983067:RXK983101 SHG983067:SHG983101 SRC983067:SRC983101 TAY983067:TAY983101 TKU983067:TKU983101 TUQ983067:TUQ983101 UEM983067:UEM983101 UOI983067:UOI983101 UYE983067:UYE983101 VIA983067:VIA983101 VRW983067:VRW983101 WBS983067:WBS983101 WLO983067:WLO983101 WVK983067:WVK983101 D64:D75 B65598:D65663 IW65598:IY65663 SS65598:SU65663 ACO65598:ACQ65663 AMK65598:AMM65663 AWG65598:AWI65663 BGC65598:BGE65663 BPY65598:BQA65663 BZU65598:BZW65663 CJQ65598:CJS65663 CTM65598:CTO65663 DDI65598:DDK65663 DNE65598:DNG65663 DXA65598:DXC65663 EGW65598:EGY65663 EQS65598:EQU65663 FAO65598:FAQ65663 FKK65598:FKM65663 FUG65598:FUI65663 GEC65598:GEE65663 GNY65598:GOA65663 GXU65598:GXW65663 HHQ65598:HHS65663 HRM65598:HRO65663 IBI65598:IBK65663 ILE65598:ILG65663 IVA65598:IVC65663 JEW65598:JEY65663 JOS65598:JOU65663 JYO65598:JYQ65663 KIK65598:KIM65663 KSG65598:KSI65663 LCC65598:LCE65663 LLY65598:LMA65663 LVU65598:LVW65663 MFQ65598:MFS65663 MPM65598:MPO65663 MZI65598:MZK65663 NJE65598:NJG65663 NTA65598:NTC65663 OCW65598:OCY65663 OMS65598:OMU65663 OWO65598:OWQ65663 PGK65598:PGM65663 PQG65598:PQI65663 QAC65598:QAE65663 QJY65598:QKA65663 QTU65598:QTW65663 RDQ65598:RDS65663 RNM65598:RNO65663 RXI65598:RXK65663 SHE65598:SHG65663 SRA65598:SRC65663 TAW65598:TAY65663 TKS65598:TKU65663 TUO65598:TUQ65663 UEK65598:UEM65663 UOG65598:UOI65663 UYC65598:UYE65663 VHY65598:VIA65663 VRU65598:VRW65663 WBQ65598:WBS65663 WLM65598:WLO65663 WVI65598:WVK65663 B131134:D131199 IW131134:IY131199 SS131134:SU131199 ACO131134:ACQ131199 AMK131134:AMM131199 AWG131134:AWI131199 BGC131134:BGE131199 BPY131134:BQA131199 BZU131134:BZW131199 CJQ131134:CJS131199 CTM131134:CTO131199 DDI131134:DDK131199 DNE131134:DNG131199 DXA131134:DXC131199 EGW131134:EGY131199 EQS131134:EQU131199 FAO131134:FAQ131199 FKK131134:FKM131199 FUG131134:FUI131199 GEC131134:GEE131199 GNY131134:GOA131199 GXU131134:GXW131199 HHQ131134:HHS131199 HRM131134:HRO131199 IBI131134:IBK131199 ILE131134:ILG131199 IVA131134:IVC131199 JEW131134:JEY131199 JOS131134:JOU131199 JYO131134:JYQ131199 KIK131134:KIM131199 KSG131134:KSI131199 LCC131134:LCE131199 LLY131134:LMA131199 LVU131134:LVW131199 MFQ131134:MFS131199 MPM131134:MPO131199 MZI131134:MZK131199 NJE131134:NJG131199 NTA131134:NTC131199 OCW131134:OCY131199 OMS131134:OMU131199 OWO131134:OWQ131199 PGK131134:PGM131199 PQG131134:PQI131199 QAC131134:QAE131199 QJY131134:QKA131199 QTU131134:QTW131199 RDQ131134:RDS131199 RNM131134:RNO131199 RXI131134:RXK131199 SHE131134:SHG131199 SRA131134:SRC131199 TAW131134:TAY131199 TKS131134:TKU131199 TUO131134:TUQ131199 UEK131134:UEM131199 UOG131134:UOI131199 UYC131134:UYE131199 VHY131134:VIA131199 VRU131134:VRW131199 WBQ131134:WBS131199 WLM131134:WLO131199 WVI131134:WVK131199 B196670:D196735 IW196670:IY196735 SS196670:SU196735 ACO196670:ACQ196735 AMK196670:AMM196735 AWG196670:AWI196735 BGC196670:BGE196735 BPY196670:BQA196735 BZU196670:BZW196735 CJQ196670:CJS196735 CTM196670:CTO196735 DDI196670:DDK196735 DNE196670:DNG196735 DXA196670:DXC196735 EGW196670:EGY196735 EQS196670:EQU196735 FAO196670:FAQ196735 FKK196670:FKM196735 FUG196670:FUI196735 GEC196670:GEE196735 GNY196670:GOA196735 GXU196670:GXW196735 HHQ196670:HHS196735 HRM196670:HRO196735 IBI196670:IBK196735 ILE196670:ILG196735 IVA196670:IVC196735 JEW196670:JEY196735 JOS196670:JOU196735 JYO196670:JYQ196735 KIK196670:KIM196735 KSG196670:KSI196735 LCC196670:LCE196735 LLY196670:LMA196735 LVU196670:LVW196735 MFQ196670:MFS196735 MPM196670:MPO196735 MZI196670:MZK196735 NJE196670:NJG196735 NTA196670:NTC196735 OCW196670:OCY196735 OMS196670:OMU196735 OWO196670:OWQ196735 PGK196670:PGM196735 PQG196670:PQI196735 QAC196670:QAE196735 QJY196670:QKA196735 QTU196670:QTW196735 RDQ196670:RDS196735 RNM196670:RNO196735 RXI196670:RXK196735 SHE196670:SHG196735 SRA196670:SRC196735 TAW196670:TAY196735 TKS196670:TKU196735 TUO196670:TUQ196735 UEK196670:UEM196735 UOG196670:UOI196735 UYC196670:UYE196735 VHY196670:VIA196735 VRU196670:VRW196735 WBQ196670:WBS196735 WLM196670:WLO196735 WVI196670:WVK196735 B262206:D262271 IW262206:IY262271 SS262206:SU262271 ACO262206:ACQ262271 AMK262206:AMM262271 AWG262206:AWI262271 BGC262206:BGE262271 BPY262206:BQA262271 BZU262206:BZW262271 CJQ262206:CJS262271 CTM262206:CTO262271 DDI262206:DDK262271 DNE262206:DNG262271 DXA262206:DXC262271 EGW262206:EGY262271 EQS262206:EQU262271 FAO262206:FAQ262271 FKK262206:FKM262271 FUG262206:FUI262271 GEC262206:GEE262271 GNY262206:GOA262271 GXU262206:GXW262271 HHQ262206:HHS262271 HRM262206:HRO262271 IBI262206:IBK262271 ILE262206:ILG262271 IVA262206:IVC262271 JEW262206:JEY262271 JOS262206:JOU262271 JYO262206:JYQ262271 KIK262206:KIM262271 KSG262206:KSI262271 LCC262206:LCE262271 LLY262206:LMA262271 LVU262206:LVW262271 MFQ262206:MFS262271 MPM262206:MPO262271 MZI262206:MZK262271 NJE262206:NJG262271 NTA262206:NTC262271 OCW262206:OCY262271 OMS262206:OMU262271 OWO262206:OWQ262271 PGK262206:PGM262271 PQG262206:PQI262271 QAC262206:QAE262271 QJY262206:QKA262271 QTU262206:QTW262271 RDQ262206:RDS262271 RNM262206:RNO262271 RXI262206:RXK262271 SHE262206:SHG262271 SRA262206:SRC262271 TAW262206:TAY262271 TKS262206:TKU262271 TUO262206:TUQ262271 UEK262206:UEM262271 UOG262206:UOI262271 UYC262206:UYE262271 VHY262206:VIA262271 VRU262206:VRW262271 WBQ262206:WBS262271 WLM262206:WLO262271 WVI262206:WVK262271 B327742:D327807 IW327742:IY327807 SS327742:SU327807 ACO327742:ACQ327807 AMK327742:AMM327807 AWG327742:AWI327807 BGC327742:BGE327807 BPY327742:BQA327807 BZU327742:BZW327807 CJQ327742:CJS327807 CTM327742:CTO327807 DDI327742:DDK327807 DNE327742:DNG327807 DXA327742:DXC327807 EGW327742:EGY327807 EQS327742:EQU327807 FAO327742:FAQ327807 FKK327742:FKM327807 FUG327742:FUI327807 GEC327742:GEE327807 GNY327742:GOA327807 GXU327742:GXW327807 HHQ327742:HHS327807 HRM327742:HRO327807 IBI327742:IBK327807 ILE327742:ILG327807 IVA327742:IVC327807 JEW327742:JEY327807 JOS327742:JOU327807 JYO327742:JYQ327807 KIK327742:KIM327807 KSG327742:KSI327807 LCC327742:LCE327807 LLY327742:LMA327807 LVU327742:LVW327807 MFQ327742:MFS327807 MPM327742:MPO327807 MZI327742:MZK327807 NJE327742:NJG327807 NTA327742:NTC327807 OCW327742:OCY327807 OMS327742:OMU327807 OWO327742:OWQ327807 PGK327742:PGM327807 PQG327742:PQI327807 QAC327742:QAE327807 QJY327742:QKA327807 QTU327742:QTW327807 RDQ327742:RDS327807 RNM327742:RNO327807 RXI327742:RXK327807 SHE327742:SHG327807 SRA327742:SRC327807 TAW327742:TAY327807 TKS327742:TKU327807 TUO327742:TUQ327807 UEK327742:UEM327807 UOG327742:UOI327807 UYC327742:UYE327807 VHY327742:VIA327807 VRU327742:VRW327807 WBQ327742:WBS327807 WLM327742:WLO327807 WVI327742:WVK327807 B393278:D393343 IW393278:IY393343 SS393278:SU393343 ACO393278:ACQ393343 AMK393278:AMM393343 AWG393278:AWI393343 BGC393278:BGE393343 BPY393278:BQA393343 BZU393278:BZW393343 CJQ393278:CJS393343 CTM393278:CTO393343 DDI393278:DDK393343 DNE393278:DNG393343 DXA393278:DXC393343 EGW393278:EGY393343 EQS393278:EQU393343 FAO393278:FAQ393343 FKK393278:FKM393343 FUG393278:FUI393343 GEC393278:GEE393343 GNY393278:GOA393343 GXU393278:GXW393343 HHQ393278:HHS393343 HRM393278:HRO393343 IBI393278:IBK393343 ILE393278:ILG393343 IVA393278:IVC393343 JEW393278:JEY393343 JOS393278:JOU393343 JYO393278:JYQ393343 KIK393278:KIM393343 KSG393278:KSI393343 LCC393278:LCE393343 LLY393278:LMA393343 LVU393278:LVW393343 MFQ393278:MFS393343 MPM393278:MPO393343 MZI393278:MZK393343 NJE393278:NJG393343 NTA393278:NTC393343 OCW393278:OCY393343 OMS393278:OMU393343 OWO393278:OWQ393343 PGK393278:PGM393343 PQG393278:PQI393343 QAC393278:QAE393343 QJY393278:QKA393343 QTU393278:QTW393343 RDQ393278:RDS393343 RNM393278:RNO393343 RXI393278:RXK393343 SHE393278:SHG393343 SRA393278:SRC393343 TAW393278:TAY393343 TKS393278:TKU393343 TUO393278:TUQ393343 UEK393278:UEM393343 UOG393278:UOI393343 UYC393278:UYE393343 VHY393278:VIA393343 VRU393278:VRW393343 WBQ393278:WBS393343 WLM393278:WLO393343 WVI393278:WVK393343 B458814:D458879 IW458814:IY458879 SS458814:SU458879 ACO458814:ACQ458879 AMK458814:AMM458879 AWG458814:AWI458879 BGC458814:BGE458879 BPY458814:BQA458879 BZU458814:BZW458879 CJQ458814:CJS458879 CTM458814:CTO458879 DDI458814:DDK458879 DNE458814:DNG458879 DXA458814:DXC458879 EGW458814:EGY458879 EQS458814:EQU458879 FAO458814:FAQ458879 FKK458814:FKM458879 FUG458814:FUI458879 GEC458814:GEE458879 GNY458814:GOA458879 GXU458814:GXW458879 HHQ458814:HHS458879 HRM458814:HRO458879 IBI458814:IBK458879 ILE458814:ILG458879 IVA458814:IVC458879 JEW458814:JEY458879 JOS458814:JOU458879 JYO458814:JYQ458879 KIK458814:KIM458879 KSG458814:KSI458879 LCC458814:LCE458879 LLY458814:LMA458879 LVU458814:LVW458879 MFQ458814:MFS458879 MPM458814:MPO458879 MZI458814:MZK458879 NJE458814:NJG458879 NTA458814:NTC458879 OCW458814:OCY458879 OMS458814:OMU458879 OWO458814:OWQ458879 PGK458814:PGM458879 PQG458814:PQI458879 QAC458814:QAE458879 QJY458814:QKA458879 QTU458814:QTW458879 RDQ458814:RDS458879 RNM458814:RNO458879 RXI458814:RXK458879 SHE458814:SHG458879 SRA458814:SRC458879 TAW458814:TAY458879 TKS458814:TKU458879 TUO458814:TUQ458879 UEK458814:UEM458879 UOG458814:UOI458879 UYC458814:UYE458879 VHY458814:VIA458879 VRU458814:VRW458879 WBQ458814:WBS458879 WLM458814:WLO458879 WVI458814:WVK458879 B524350:D524415 IW524350:IY524415 SS524350:SU524415 ACO524350:ACQ524415 AMK524350:AMM524415 AWG524350:AWI524415 BGC524350:BGE524415 BPY524350:BQA524415 BZU524350:BZW524415 CJQ524350:CJS524415 CTM524350:CTO524415 DDI524350:DDK524415 DNE524350:DNG524415 DXA524350:DXC524415 EGW524350:EGY524415 EQS524350:EQU524415 FAO524350:FAQ524415 FKK524350:FKM524415 FUG524350:FUI524415 GEC524350:GEE524415 GNY524350:GOA524415 GXU524350:GXW524415 HHQ524350:HHS524415 HRM524350:HRO524415 IBI524350:IBK524415 ILE524350:ILG524415 IVA524350:IVC524415 JEW524350:JEY524415 JOS524350:JOU524415 JYO524350:JYQ524415 KIK524350:KIM524415 KSG524350:KSI524415 LCC524350:LCE524415 LLY524350:LMA524415 LVU524350:LVW524415 MFQ524350:MFS524415 MPM524350:MPO524415 MZI524350:MZK524415 NJE524350:NJG524415 NTA524350:NTC524415 OCW524350:OCY524415 OMS524350:OMU524415 OWO524350:OWQ524415 PGK524350:PGM524415 PQG524350:PQI524415 QAC524350:QAE524415 QJY524350:QKA524415 QTU524350:QTW524415 RDQ524350:RDS524415 RNM524350:RNO524415 RXI524350:RXK524415 SHE524350:SHG524415 SRA524350:SRC524415 TAW524350:TAY524415 TKS524350:TKU524415 TUO524350:TUQ524415 UEK524350:UEM524415 UOG524350:UOI524415 UYC524350:UYE524415 VHY524350:VIA524415 VRU524350:VRW524415 WBQ524350:WBS524415 WLM524350:WLO524415 WVI524350:WVK524415 B589886:D589951 IW589886:IY589951 SS589886:SU589951 ACO589886:ACQ589951 AMK589886:AMM589951 AWG589886:AWI589951 BGC589886:BGE589951 BPY589886:BQA589951 BZU589886:BZW589951 CJQ589886:CJS589951 CTM589886:CTO589951 DDI589886:DDK589951 DNE589886:DNG589951 DXA589886:DXC589951 EGW589886:EGY589951 EQS589886:EQU589951 FAO589886:FAQ589951 FKK589886:FKM589951 FUG589886:FUI589951 GEC589886:GEE589951 GNY589886:GOA589951 GXU589886:GXW589951 HHQ589886:HHS589951 HRM589886:HRO589951 IBI589886:IBK589951 ILE589886:ILG589951 IVA589886:IVC589951 JEW589886:JEY589951 JOS589886:JOU589951 JYO589886:JYQ589951 KIK589886:KIM589951 KSG589886:KSI589951 LCC589886:LCE589951 LLY589886:LMA589951 LVU589886:LVW589951 MFQ589886:MFS589951 MPM589886:MPO589951 MZI589886:MZK589951 NJE589886:NJG589951 NTA589886:NTC589951 OCW589886:OCY589951 OMS589886:OMU589951 OWO589886:OWQ589951 PGK589886:PGM589951 PQG589886:PQI589951 QAC589886:QAE589951 QJY589886:QKA589951 QTU589886:QTW589951 RDQ589886:RDS589951 RNM589886:RNO589951 RXI589886:RXK589951 SHE589886:SHG589951 SRA589886:SRC589951 TAW589886:TAY589951 TKS589886:TKU589951 TUO589886:TUQ589951 UEK589886:UEM589951 UOG589886:UOI589951 UYC589886:UYE589951 VHY589886:VIA589951 VRU589886:VRW589951 WBQ589886:WBS589951 WLM589886:WLO589951 WVI589886:WVK589951 B655422:D655487 IW655422:IY655487 SS655422:SU655487 ACO655422:ACQ655487 AMK655422:AMM655487 AWG655422:AWI655487 BGC655422:BGE655487 BPY655422:BQA655487 BZU655422:BZW655487 CJQ655422:CJS655487 CTM655422:CTO655487 DDI655422:DDK655487 DNE655422:DNG655487 DXA655422:DXC655487 EGW655422:EGY655487 EQS655422:EQU655487 FAO655422:FAQ655487 FKK655422:FKM655487 FUG655422:FUI655487 GEC655422:GEE655487 GNY655422:GOA655487 GXU655422:GXW655487 HHQ655422:HHS655487 HRM655422:HRO655487 IBI655422:IBK655487 ILE655422:ILG655487 IVA655422:IVC655487 JEW655422:JEY655487 JOS655422:JOU655487 JYO655422:JYQ655487 KIK655422:KIM655487 KSG655422:KSI655487 LCC655422:LCE655487 LLY655422:LMA655487 LVU655422:LVW655487 MFQ655422:MFS655487 MPM655422:MPO655487 MZI655422:MZK655487 NJE655422:NJG655487 NTA655422:NTC655487 OCW655422:OCY655487 OMS655422:OMU655487 OWO655422:OWQ655487 PGK655422:PGM655487 PQG655422:PQI655487 QAC655422:QAE655487 QJY655422:QKA655487 QTU655422:QTW655487 RDQ655422:RDS655487 RNM655422:RNO655487 RXI655422:RXK655487 SHE655422:SHG655487 SRA655422:SRC655487 TAW655422:TAY655487 TKS655422:TKU655487 TUO655422:TUQ655487 UEK655422:UEM655487 UOG655422:UOI655487 UYC655422:UYE655487 VHY655422:VIA655487 VRU655422:VRW655487 WBQ655422:WBS655487 WLM655422:WLO655487 WVI655422:WVK655487 B720958:D721023 IW720958:IY721023 SS720958:SU721023 ACO720958:ACQ721023 AMK720958:AMM721023 AWG720958:AWI721023 BGC720958:BGE721023 BPY720958:BQA721023 BZU720958:BZW721023 CJQ720958:CJS721023 CTM720958:CTO721023 DDI720958:DDK721023 DNE720958:DNG721023 DXA720958:DXC721023 EGW720958:EGY721023 EQS720958:EQU721023 FAO720958:FAQ721023 FKK720958:FKM721023 FUG720958:FUI721023 GEC720958:GEE721023 GNY720958:GOA721023 GXU720958:GXW721023 HHQ720958:HHS721023 HRM720958:HRO721023 IBI720958:IBK721023 ILE720958:ILG721023 IVA720958:IVC721023 JEW720958:JEY721023 JOS720958:JOU721023 JYO720958:JYQ721023 KIK720958:KIM721023 KSG720958:KSI721023 LCC720958:LCE721023 LLY720958:LMA721023 LVU720958:LVW721023 MFQ720958:MFS721023 MPM720958:MPO721023 MZI720958:MZK721023 NJE720958:NJG721023 NTA720958:NTC721023 OCW720958:OCY721023 OMS720958:OMU721023 OWO720958:OWQ721023 PGK720958:PGM721023 PQG720958:PQI721023 QAC720958:QAE721023 QJY720958:QKA721023 QTU720958:QTW721023 RDQ720958:RDS721023 RNM720958:RNO721023 RXI720958:RXK721023 SHE720958:SHG721023 SRA720958:SRC721023 TAW720958:TAY721023 TKS720958:TKU721023 TUO720958:TUQ721023 UEK720958:UEM721023 UOG720958:UOI721023 UYC720958:UYE721023 VHY720958:VIA721023 VRU720958:VRW721023 WBQ720958:WBS721023 WLM720958:WLO721023 WVI720958:WVK721023 B786494:D786559 IW786494:IY786559 SS786494:SU786559 ACO786494:ACQ786559 AMK786494:AMM786559 AWG786494:AWI786559 BGC786494:BGE786559 BPY786494:BQA786559 BZU786494:BZW786559 CJQ786494:CJS786559 CTM786494:CTO786559 DDI786494:DDK786559 DNE786494:DNG786559 DXA786494:DXC786559 EGW786494:EGY786559 EQS786494:EQU786559 FAO786494:FAQ786559 FKK786494:FKM786559 FUG786494:FUI786559 GEC786494:GEE786559 GNY786494:GOA786559 GXU786494:GXW786559 HHQ786494:HHS786559 HRM786494:HRO786559 IBI786494:IBK786559 ILE786494:ILG786559 IVA786494:IVC786559 JEW786494:JEY786559 JOS786494:JOU786559 JYO786494:JYQ786559 KIK786494:KIM786559 KSG786494:KSI786559 LCC786494:LCE786559 LLY786494:LMA786559 LVU786494:LVW786559 MFQ786494:MFS786559 MPM786494:MPO786559 MZI786494:MZK786559 NJE786494:NJG786559 NTA786494:NTC786559 OCW786494:OCY786559 OMS786494:OMU786559 OWO786494:OWQ786559 PGK786494:PGM786559 PQG786494:PQI786559 QAC786494:QAE786559 QJY786494:QKA786559 QTU786494:QTW786559 RDQ786494:RDS786559 RNM786494:RNO786559 RXI786494:RXK786559 SHE786494:SHG786559 SRA786494:SRC786559 TAW786494:TAY786559 TKS786494:TKU786559 TUO786494:TUQ786559 UEK786494:UEM786559 UOG786494:UOI786559 UYC786494:UYE786559 VHY786494:VIA786559 VRU786494:VRW786559 WBQ786494:WBS786559 WLM786494:WLO786559 WVI786494:WVK786559 B852030:D852095 IW852030:IY852095 SS852030:SU852095 ACO852030:ACQ852095 AMK852030:AMM852095 AWG852030:AWI852095 BGC852030:BGE852095 BPY852030:BQA852095 BZU852030:BZW852095 CJQ852030:CJS852095 CTM852030:CTO852095 DDI852030:DDK852095 DNE852030:DNG852095 DXA852030:DXC852095 EGW852030:EGY852095 EQS852030:EQU852095 FAO852030:FAQ852095 FKK852030:FKM852095 FUG852030:FUI852095 GEC852030:GEE852095 GNY852030:GOA852095 GXU852030:GXW852095 HHQ852030:HHS852095 HRM852030:HRO852095 IBI852030:IBK852095 ILE852030:ILG852095 IVA852030:IVC852095 JEW852030:JEY852095 JOS852030:JOU852095 JYO852030:JYQ852095 KIK852030:KIM852095 KSG852030:KSI852095 LCC852030:LCE852095 LLY852030:LMA852095 LVU852030:LVW852095 MFQ852030:MFS852095 MPM852030:MPO852095 MZI852030:MZK852095 NJE852030:NJG852095 NTA852030:NTC852095 OCW852030:OCY852095 OMS852030:OMU852095 OWO852030:OWQ852095 PGK852030:PGM852095 PQG852030:PQI852095 QAC852030:QAE852095 QJY852030:QKA852095 QTU852030:QTW852095 RDQ852030:RDS852095 RNM852030:RNO852095 RXI852030:RXK852095 SHE852030:SHG852095 SRA852030:SRC852095 TAW852030:TAY852095 TKS852030:TKU852095 TUO852030:TUQ852095 UEK852030:UEM852095 UOG852030:UOI852095 UYC852030:UYE852095 VHY852030:VIA852095 VRU852030:VRW852095 WBQ852030:WBS852095 WLM852030:WLO852095 WVI852030:WVK852095 B917566:D917631 IW917566:IY917631 SS917566:SU917631 ACO917566:ACQ917631 AMK917566:AMM917631 AWG917566:AWI917631 BGC917566:BGE917631 BPY917566:BQA917631 BZU917566:BZW917631 CJQ917566:CJS917631 CTM917566:CTO917631 DDI917566:DDK917631 DNE917566:DNG917631 DXA917566:DXC917631 EGW917566:EGY917631 EQS917566:EQU917631 FAO917566:FAQ917631 FKK917566:FKM917631 FUG917566:FUI917631 GEC917566:GEE917631 GNY917566:GOA917631 GXU917566:GXW917631 HHQ917566:HHS917631 HRM917566:HRO917631 IBI917566:IBK917631 ILE917566:ILG917631 IVA917566:IVC917631 JEW917566:JEY917631 JOS917566:JOU917631 JYO917566:JYQ917631 KIK917566:KIM917631 KSG917566:KSI917631 LCC917566:LCE917631 LLY917566:LMA917631 LVU917566:LVW917631 MFQ917566:MFS917631 MPM917566:MPO917631 MZI917566:MZK917631 NJE917566:NJG917631 NTA917566:NTC917631 OCW917566:OCY917631 OMS917566:OMU917631 OWO917566:OWQ917631 PGK917566:PGM917631 PQG917566:PQI917631 QAC917566:QAE917631 QJY917566:QKA917631 QTU917566:QTW917631 RDQ917566:RDS917631 RNM917566:RNO917631 RXI917566:RXK917631 SHE917566:SHG917631 SRA917566:SRC917631 TAW917566:TAY917631 TKS917566:TKU917631 TUO917566:TUQ917631 UEK917566:UEM917631 UOG917566:UOI917631 UYC917566:UYE917631 VHY917566:VIA917631 VRU917566:VRW917631 WBQ917566:WBS917631 WLM917566:WLO917631 WVI917566:WVK917631 B983102:D983167 IW983102:IY983167 SS983102:SU983167 ACO983102:ACQ983167 AMK983102:AMM983167 AWG983102:AWI983167 BGC983102:BGE983167 BPY983102:BQA983167 BZU983102:BZW983167 CJQ983102:CJS983167 CTM983102:CTO983167 DDI983102:DDK983167 DNE983102:DNG983167 DXA983102:DXC983167 EGW983102:EGY983167 EQS983102:EQU983167 FAO983102:FAQ983167 FKK983102:FKM983167 FUG983102:FUI983167 GEC983102:GEE983167 GNY983102:GOA983167 GXU983102:GXW983167 HHQ983102:HHS983167 HRM983102:HRO983167 IBI983102:IBK983167 ILE983102:ILG983167 IVA983102:IVC983167 JEW983102:JEY983167 JOS983102:JOU983167 JYO983102:JYQ983167 KIK983102:KIM983167 KSG983102:KSI983167 LCC983102:LCE983167 LLY983102:LMA983167 LVU983102:LVW983167 MFQ983102:MFS983167 MPM983102:MPO983167 MZI983102:MZK983167 NJE983102:NJG983167 NTA983102:NTC983167 OCW983102:OCY983167 OMS983102:OMU983167 OWO983102:OWQ983167 PGK983102:PGM983167 PQG983102:PQI983167 QAC983102:QAE983167 QJY983102:QKA983167 QTU983102:QTW983167 RDQ983102:RDS983167 RNM983102:RNO983167 RXI983102:RXK983167 SHE983102:SHG983167 SRA983102:SRC983167 TAW983102:TAY983167 TKS983102:TKU983167 TUO983102:TUQ983167 UEK983102:UEM983167 UOG983102:UOI983167 UYC983102:UYE983167 VHY983102:VIA983167 VRU983102:VRW983167 WBQ983102:WBS983167 WLM983102:WLO983167 C48:D63 IW48:IX71 SS48:ST71 ACO48:ACP71 AMK48:AML71 AWG48:AWH71 BGC48:BGD71 BPY48:BPZ71 BZU48:BZV71 CJQ48:CJR71 CTM48:CTN71 DDI48:DDJ71 DNE48:DNF71 DXA48:DXB71 EGW48:EGX71 EQS48:EQT71 FAO48:FAP71 FKK48:FKL71 FUG48:FUH71 GEC48:GED71 GNY48:GNZ71 GXU48:GXV71 HHQ48:HHR71 HRM48:HRN71 IBI48:IBJ71 ILE48:ILF71 IVA48:IVB71 JEW48:JEX71 JOS48:JOT71 JYO48:JYP71 KIK48:KIL71 KSG48:KSH71 LCC48:LCD71 LLY48:LLZ71 LVU48:LVV71 MFQ48:MFR71 MPM48:MPN71 MZI48:MZJ71 NJE48:NJF71 NTA48:NTB71 OCW48:OCX71 OMS48:OMT71 OWO48:OWP71 PGK48:PGL71 PQG48:PQH71 QAC48:QAD71 QJY48:QJZ71 QTU48:QTV71 RDQ48:RDR71 RNM48:RNN71 RXI48:RXJ71 SHE48:SHF71 SRA48:SRB71 TAW48:TAX71 TKS48:TKT71 TUO48:TUP71 UEK48:UEL71 UOG48:UOH71 UYC48:UYD71 VHY48:VHZ71 VRU48:VRV71 WBQ48:WBR71 WLM48:WLN71 WVI48:WVJ71 IY48:IY75 SU48:SU75 ACQ48:ACQ75 AMM48:AMM75 AWI48:AWI75 BGE48:BGE75 BQA48:BQA75 BZW48:BZW75 CJS48:CJS75 CTO48:CTO75 DDK48:DDK75 DNG48:DNG75 DXC48:DXC75 EGY48:EGY75 EQU48:EQU75 FAQ48:FAQ75 FKM48:FKM75 FUI48:FUI75 GEE48:GEE75 GOA48:GOA75 GXW48:GXW75 HHS48:HHS75 HRO48:HRO75 IBK48:IBK75 ILG48:ILG75 IVC48:IVC75 JEY48:JEY75 JOU48:JOU75 JYQ48:JYQ75 KIM48:KIM75 KSI48:KSI75 LCE48:LCE75 LMA48:LMA75 LVW48:LVW75 MFS48:MFS75 MPO48:MPO75 MZK48:MZK75 NJG48:NJG75 NTC48:NTC75 OCY48:OCY75 OMU48:OMU75 OWQ48:OWQ75 PGM48:PGM75 PQI48:PQI75 QAE48:QAE75 QKA48:QKA75 QTW48:QTW75 RDS48:RDS75 RNO48:RNO75 RXK48:RXK75 SHG48:SHG75 SRC48:SRC75 TAY48:TAY75 TKU48:TKU75 TUQ48:TUQ75 UEM48:UEM75 UOI48:UOI75 UYE48:UYE75 VIA48:VIA75 VRW48:VRW75 WBS48:WBS75 WLO48:WLO75 WVK48:WVK75 B48:B71 WVG132:WVI135 WVI76:WVK131 WLK132:WLM135 WLM76:WLO131 WBO132:WBQ135 WBQ76:WBS131 VRS132:VRU135 VRU76:VRW131 VHW132:VHY135 VHY76:VIA131 UYA132:UYC135 UYC76:UYE131 UOE132:UOG135 UOG76:UOI131 UEI132:UEK135 UEK76:UEM131 TUM132:TUO135 TUO76:TUQ131 TKQ132:TKS135 TKS76:TKU131 TAU132:TAW135 TAW76:TAY131 SQY132:SRA135 SRA76:SRC131 SHC132:SHE135 SHE76:SHG131 RXG132:RXI135 RXI76:RXK131 RNK132:RNM135 RNM76:RNO131 RDO132:RDQ135 RDQ76:RDS131 QTS132:QTU135 QTU76:QTW131 QJW132:QJY135 QJY76:QKA131 QAA132:QAC135 QAC76:QAE131 PQE132:PQG135 PQG76:PQI131 PGI132:PGK135 PGK76:PGM131 OWM132:OWO135 OWO76:OWQ131 OMQ132:OMS135 OMS76:OMU131 OCU132:OCW135 OCW76:OCY131 NSY132:NTA135 NTA76:NTC131 NJC132:NJE135 NJE76:NJG131 MZG132:MZI135 MZI76:MZK131 MPK132:MPM135 MPM76:MPO131 MFO132:MFQ135 MFQ76:MFS131 LVS132:LVU135 LVU76:LVW131 LLW132:LLY135 LLY76:LMA131 LCA132:LCC135 LCC76:LCE131 KSE132:KSG135 KSG76:KSI131 KII132:KIK135 KIK76:KIM131 JYM132:JYO135 JYO76:JYQ131 JOQ132:JOS135 JOS76:JOU131 JEU132:JEW135 JEW76:JEY131 IUY132:IVA135 IVA76:IVC131 ILC132:ILE135 ILE76:ILG131 IBG132:IBI135 IBI76:IBK131 HRK132:HRM135 HRM76:HRO131 HHO132:HHQ135 HHQ76:HHS131 GXS132:GXU135 GXU76:GXW131 GNW132:GNY135 GNY76:GOA131 GEA132:GEC135 GEC76:GEE131 FUE132:FUG135 FUG76:FUI131 FKI132:FKK135 FKK76:FKM131 FAM132:FAO135 FAO76:FAQ131 EQQ132:EQS135 EQS76:EQU131 EGU132:EGW135 EGW76:EGY131 DWY132:DXA135 DXA76:DXC131 DNC132:DNE135 DNE76:DNG131 DDG132:DDI135 DDI76:DDK131 CTK132:CTM135 CTM76:CTO131 CJO132:CJQ135 CJQ76:CJS131 BZS132:BZU135 BZU76:BZW131 BPW132:BPY135 BPY76:BQA131 BGA132:BGC135 BGC76:BGE131 AWE132:AWG135 AWG76:AWI131 AMI132:AMK135 AMK76:AMM131 ACM132:ACO135 ACO76:ACQ131 SQ132:SS135 SS76:SU131 IU132:IW135 IW76:IY131 B76:D135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workbookViewId="0">
      <selection activeCell="L11" sqref="L11"/>
    </sheetView>
  </sheetViews>
  <sheetFormatPr defaultRowHeight="15"/>
  <cols>
    <col min="1" max="1" width="20.85546875" customWidth="1"/>
    <col min="2" max="2" width="22.42578125" customWidth="1"/>
  </cols>
  <sheetData>
    <row r="1" spans="1:2">
      <c r="A1" t="s">
        <v>4092</v>
      </c>
    </row>
    <row r="2" spans="1:2">
      <c r="A2" t="s">
        <v>4093</v>
      </c>
    </row>
    <row r="4" spans="1:2" ht="15.75" thickBot="1">
      <c r="A4" s="448" t="s">
        <v>4080</v>
      </c>
      <c r="B4" s="449" t="s">
        <v>4083</v>
      </c>
    </row>
    <row r="5" spans="1:2">
      <c r="A5" s="450" t="s">
        <v>4057</v>
      </c>
      <c r="B5" s="451">
        <f>dolnośląskie!G76</f>
        <v>728738.55</v>
      </c>
    </row>
    <row r="6" spans="1:2">
      <c r="A6" s="452" t="s">
        <v>4058</v>
      </c>
      <c r="B6" s="453">
        <f>'kujawsko-pomorskie'!G47</f>
        <v>1247868.1000000001</v>
      </c>
    </row>
    <row r="7" spans="1:2">
      <c r="A7" s="452" t="s">
        <v>4059</v>
      </c>
      <c r="B7" s="453">
        <f>lubelskie!G69</f>
        <v>1433305.62</v>
      </c>
    </row>
    <row r="8" spans="1:2">
      <c r="A8" s="452" t="s">
        <v>4060</v>
      </c>
      <c r="B8" s="453">
        <f>lubuskie!G48</f>
        <v>610699.64999999991</v>
      </c>
    </row>
    <row r="9" spans="1:2">
      <c r="A9" s="452" t="s">
        <v>4061</v>
      </c>
      <c r="B9" s="453">
        <f>łódzkie!G30</f>
        <v>675639.5</v>
      </c>
    </row>
    <row r="10" spans="1:2">
      <c r="A10" s="452" t="s">
        <v>4062</v>
      </c>
      <c r="B10" s="453">
        <f>małopolskie!G28</f>
        <v>835000</v>
      </c>
    </row>
    <row r="11" spans="1:2">
      <c r="A11" s="452" t="s">
        <v>4063</v>
      </c>
      <c r="B11" s="453">
        <f>mazowieckie!G139</f>
        <v>1721825.9200000002</v>
      </c>
    </row>
    <row r="12" spans="1:2">
      <c r="A12" s="452" t="s">
        <v>4064</v>
      </c>
      <c r="B12" s="453">
        <f>opolskie!G55</f>
        <v>612916.82000000007</v>
      </c>
    </row>
    <row r="13" spans="1:2">
      <c r="A13" s="452" t="s">
        <v>4065</v>
      </c>
      <c r="B13" s="453">
        <f>podkarpackie!G41</f>
        <v>800000</v>
      </c>
    </row>
    <row r="14" spans="1:2">
      <c r="A14" s="452" t="s">
        <v>4066</v>
      </c>
      <c r="B14" s="453">
        <f>podlaskie!G68</f>
        <v>559695.51</v>
      </c>
    </row>
    <row r="15" spans="1:2">
      <c r="A15" s="452" t="s">
        <v>4067</v>
      </c>
      <c r="B15" s="453">
        <f>pomorskie!G59</f>
        <v>558915.67999999993</v>
      </c>
    </row>
    <row r="16" spans="1:2">
      <c r="A16" s="452" t="s">
        <v>4068</v>
      </c>
      <c r="B16" s="453">
        <f>śląskie!G40</f>
        <v>871706.07000000007</v>
      </c>
    </row>
    <row r="17" spans="1:2">
      <c r="A17" s="452" t="s">
        <v>4069</v>
      </c>
      <c r="B17" s="453">
        <f>świętokrzyskie!G35</f>
        <v>653445.32999999996</v>
      </c>
    </row>
    <row r="18" spans="1:2">
      <c r="A18" s="452" t="s">
        <v>4070</v>
      </c>
      <c r="B18" s="453">
        <f>'warmińsko-mazurskie'!G50</f>
        <v>1111746.1099999999</v>
      </c>
    </row>
    <row r="19" spans="1:2">
      <c r="A19" s="452" t="s">
        <v>4071</v>
      </c>
      <c r="B19" s="453">
        <f>wielkopolskie!G123</f>
        <v>1540000</v>
      </c>
    </row>
    <row r="20" spans="1:2">
      <c r="A20" s="454" t="s">
        <v>4072</v>
      </c>
      <c r="B20" s="455">
        <f>zachodniopomorskie!G135</f>
        <v>826520.49</v>
      </c>
    </row>
    <row r="21" spans="1:2">
      <c r="B21" s="95"/>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69"/>
  <sheetViews>
    <sheetView topLeftCell="A13" zoomScale="70" zoomScaleNormal="70" workbookViewId="0">
      <selection activeCell="I16" sqref="I16:L17"/>
    </sheetView>
  </sheetViews>
  <sheetFormatPr defaultColWidth="9.140625" defaultRowHeight="15"/>
  <cols>
    <col min="1" max="1" width="4.7109375" bestFit="1" customWidth="1"/>
    <col min="2" max="2" width="9.7109375" bestFit="1" customWidth="1"/>
    <col min="3" max="3" width="10" bestFit="1" customWidth="1"/>
    <col min="4" max="4" width="8.85546875" bestFit="1" customWidth="1"/>
    <col min="5" max="5" width="22.85546875" bestFit="1" customWidth="1"/>
    <col min="6" max="6" width="59.7109375" bestFit="1" customWidth="1"/>
    <col min="7" max="7" width="57.85546875" bestFit="1" customWidth="1"/>
    <col min="8" max="8" width="35.28515625" bestFit="1" customWidth="1"/>
    <col min="9" max="9" width="34.140625" customWidth="1"/>
    <col min="10" max="10" width="33.140625" bestFit="1" customWidth="1"/>
    <col min="11" max="11" width="10.42578125" customWidth="1"/>
    <col min="12" max="12" width="30.42578125" customWidth="1"/>
    <col min="13" max="13" width="19.140625" bestFit="1" customWidth="1"/>
    <col min="14" max="14" width="16.7109375" bestFit="1" customWidth="1"/>
    <col min="257" max="257" width="4.7109375" bestFit="1" customWidth="1"/>
    <col min="258" max="258" width="9.7109375" bestFit="1" customWidth="1"/>
    <col min="259" max="259" width="10" bestFit="1" customWidth="1"/>
    <col min="260" max="260" width="8.85546875" bestFit="1" customWidth="1"/>
    <col min="261" max="261" width="22.85546875" bestFit="1"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25.7109375" customWidth="1"/>
    <col min="269" max="269" width="19.140625" bestFit="1" customWidth="1"/>
    <col min="270" max="270" width="16.7109375" bestFit="1" customWidth="1"/>
    <col min="513" max="513" width="4.7109375" bestFit="1" customWidth="1"/>
    <col min="514" max="514" width="9.7109375" bestFit="1" customWidth="1"/>
    <col min="515" max="515" width="10" bestFit="1" customWidth="1"/>
    <col min="516" max="516" width="8.85546875" bestFit="1" customWidth="1"/>
    <col min="517" max="517" width="22.85546875" bestFit="1"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25.7109375" customWidth="1"/>
    <col min="525" max="525" width="19.140625" bestFit="1" customWidth="1"/>
    <col min="526" max="526" width="16.7109375" bestFit="1" customWidth="1"/>
    <col min="769" max="769" width="4.7109375" bestFit="1" customWidth="1"/>
    <col min="770" max="770" width="9.7109375" bestFit="1" customWidth="1"/>
    <col min="771" max="771" width="10" bestFit="1" customWidth="1"/>
    <col min="772" max="772" width="8.85546875" bestFit="1" customWidth="1"/>
    <col min="773" max="773" width="22.85546875" bestFit="1"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25.7109375" customWidth="1"/>
    <col min="781" max="781" width="19.140625" bestFit="1" customWidth="1"/>
    <col min="782" max="782" width="16.7109375" bestFit="1" customWidth="1"/>
    <col min="1025" max="1025" width="4.7109375" bestFit="1" customWidth="1"/>
    <col min="1026" max="1026" width="9.7109375" bestFit="1" customWidth="1"/>
    <col min="1027" max="1027" width="10" bestFit="1" customWidth="1"/>
    <col min="1028" max="1028" width="8.85546875" bestFit="1" customWidth="1"/>
    <col min="1029" max="1029" width="22.85546875" bestFit="1"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25.7109375" customWidth="1"/>
    <col min="1037" max="1037" width="19.140625" bestFit="1" customWidth="1"/>
    <col min="1038" max="1038" width="16.7109375" bestFit="1" customWidth="1"/>
    <col min="1281" max="1281" width="4.7109375" bestFit="1" customWidth="1"/>
    <col min="1282" max="1282" width="9.7109375" bestFit="1" customWidth="1"/>
    <col min="1283" max="1283" width="10" bestFit="1" customWidth="1"/>
    <col min="1284" max="1284" width="8.85546875" bestFit="1" customWidth="1"/>
    <col min="1285" max="1285" width="22.85546875" bestFit="1"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25.7109375" customWidth="1"/>
    <col min="1293" max="1293" width="19.140625" bestFit="1" customWidth="1"/>
    <col min="1294" max="1294" width="16.7109375" bestFit="1" customWidth="1"/>
    <col min="1537" max="1537" width="4.7109375" bestFit="1" customWidth="1"/>
    <col min="1538" max="1538" width="9.7109375" bestFit="1" customWidth="1"/>
    <col min="1539" max="1539" width="10" bestFit="1" customWidth="1"/>
    <col min="1540" max="1540" width="8.85546875" bestFit="1" customWidth="1"/>
    <col min="1541" max="1541" width="22.85546875" bestFit="1"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25.7109375" customWidth="1"/>
    <col min="1549" max="1549" width="19.140625" bestFit="1" customWidth="1"/>
    <col min="1550" max="1550" width="16.7109375" bestFit="1" customWidth="1"/>
    <col min="1793" max="1793" width="4.7109375" bestFit="1" customWidth="1"/>
    <col min="1794" max="1794" width="9.7109375" bestFit="1" customWidth="1"/>
    <col min="1795" max="1795" width="10" bestFit="1" customWidth="1"/>
    <col min="1796" max="1796" width="8.85546875" bestFit="1" customWidth="1"/>
    <col min="1797" max="1797" width="22.85546875" bestFit="1"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25.7109375" customWidth="1"/>
    <col min="1805" max="1805" width="19.140625" bestFit="1" customWidth="1"/>
    <col min="1806" max="1806" width="16.7109375" bestFit="1" customWidth="1"/>
    <col min="2049" max="2049" width="4.7109375" bestFit="1" customWidth="1"/>
    <col min="2050" max="2050" width="9.7109375" bestFit="1" customWidth="1"/>
    <col min="2051" max="2051" width="10" bestFit="1" customWidth="1"/>
    <col min="2052" max="2052" width="8.85546875" bestFit="1" customWidth="1"/>
    <col min="2053" max="2053" width="22.85546875" bestFit="1"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25.7109375" customWidth="1"/>
    <col min="2061" max="2061" width="19.140625" bestFit="1" customWidth="1"/>
    <col min="2062" max="2062" width="16.7109375" bestFit="1" customWidth="1"/>
    <col min="2305" max="2305" width="4.7109375" bestFit="1" customWidth="1"/>
    <col min="2306" max="2306" width="9.7109375" bestFit="1" customWidth="1"/>
    <col min="2307" max="2307" width="10" bestFit="1" customWidth="1"/>
    <col min="2308" max="2308" width="8.85546875" bestFit="1" customWidth="1"/>
    <col min="2309" max="2309" width="22.85546875" bestFit="1"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25.7109375" customWidth="1"/>
    <col min="2317" max="2317" width="19.140625" bestFit="1" customWidth="1"/>
    <col min="2318" max="2318" width="16.7109375" bestFit="1" customWidth="1"/>
    <col min="2561" max="2561" width="4.7109375" bestFit="1" customWidth="1"/>
    <col min="2562" max="2562" width="9.7109375" bestFit="1" customWidth="1"/>
    <col min="2563" max="2563" width="10" bestFit="1" customWidth="1"/>
    <col min="2564" max="2564" width="8.85546875" bestFit="1" customWidth="1"/>
    <col min="2565" max="2565" width="22.85546875" bestFit="1"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25.7109375" customWidth="1"/>
    <col min="2573" max="2573" width="19.140625" bestFit="1" customWidth="1"/>
    <col min="2574" max="2574" width="16.7109375" bestFit="1" customWidth="1"/>
    <col min="2817" max="2817" width="4.7109375" bestFit="1" customWidth="1"/>
    <col min="2818" max="2818" width="9.7109375" bestFit="1" customWidth="1"/>
    <col min="2819" max="2819" width="10" bestFit="1" customWidth="1"/>
    <col min="2820" max="2820" width="8.85546875" bestFit="1" customWidth="1"/>
    <col min="2821" max="2821" width="22.85546875" bestFit="1"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25.7109375" customWidth="1"/>
    <col min="2829" max="2829" width="19.140625" bestFit="1" customWidth="1"/>
    <col min="2830" max="2830" width="16.7109375" bestFit="1" customWidth="1"/>
    <col min="3073" max="3073" width="4.7109375" bestFit="1" customWidth="1"/>
    <col min="3074" max="3074" width="9.7109375" bestFit="1" customWidth="1"/>
    <col min="3075" max="3075" width="10" bestFit="1" customWidth="1"/>
    <col min="3076" max="3076" width="8.85546875" bestFit="1" customWidth="1"/>
    <col min="3077" max="3077" width="22.85546875" bestFit="1"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25.7109375" customWidth="1"/>
    <col min="3085" max="3085" width="19.140625" bestFit="1" customWidth="1"/>
    <col min="3086" max="3086" width="16.7109375" bestFit="1" customWidth="1"/>
    <col min="3329" max="3329" width="4.7109375" bestFit="1" customWidth="1"/>
    <col min="3330" max="3330" width="9.7109375" bestFit="1" customWidth="1"/>
    <col min="3331" max="3331" width="10" bestFit="1" customWidth="1"/>
    <col min="3332" max="3332" width="8.85546875" bestFit="1" customWidth="1"/>
    <col min="3333" max="3333" width="22.85546875" bestFit="1"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25.7109375" customWidth="1"/>
    <col min="3341" max="3341" width="19.140625" bestFit="1" customWidth="1"/>
    <col min="3342" max="3342" width="16.7109375" bestFit="1" customWidth="1"/>
    <col min="3585" max="3585" width="4.7109375" bestFit="1" customWidth="1"/>
    <col min="3586" max="3586" width="9.7109375" bestFit="1" customWidth="1"/>
    <col min="3587" max="3587" width="10" bestFit="1" customWidth="1"/>
    <col min="3588" max="3588" width="8.85546875" bestFit="1" customWidth="1"/>
    <col min="3589" max="3589" width="22.85546875" bestFit="1"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25.7109375" customWidth="1"/>
    <col min="3597" max="3597" width="19.140625" bestFit="1" customWidth="1"/>
    <col min="3598" max="3598" width="16.7109375" bestFit="1" customWidth="1"/>
    <col min="3841" max="3841" width="4.7109375" bestFit="1" customWidth="1"/>
    <col min="3842" max="3842" width="9.7109375" bestFit="1" customWidth="1"/>
    <col min="3843" max="3843" width="10" bestFit="1" customWidth="1"/>
    <col min="3844" max="3844" width="8.85546875" bestFit="1" customWidth="1"/>
    <col min="3845" max="3845" width="22.85546875" bestFit="1"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25.7109375" customWidth="1"/>
    <col min="3853" max="3853" width="19.140625" bestFit="1" customWidth="1"/>
    <col min="3854" max="3854" width="16.7109375" bestFit="1" customWidth="1"/>
    <col min="4097" max="4097" width="4.7109375" bestFit="1" customWidth="1"/>
    <col min="4098" max="4098" width="9.7109375" bestFit="1" customWidth="1"/>
    <col min="4099" max="4099" width="10" bestFit="1" customWidth="1"/>
    <col min="4100" max="4100" width="8.85546875" bestFit="1" customWidth="1"/>
    <col min="4101" max="4101" width="22.85546875" bestFit="1"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25.7109375" customWidth="1"/>
    <col min="4109" max="4109" width="19.140625" bestFit="1" customWidth="1"/>
    <col min="4110" max="4110" width="16.7109375" bestFit="1" customWidth="1"/>
    <col min="4353" max="4353" width="4.7109375" bestFit="1" customWidth="1"/>
    <col min="4354" max="4354" width="9.7109375" bestFit="1" customWidth="1"/>
    <col min="4355" max="4355" width="10" bestFit="1" customWidth="1"/>
    <col min="4356" max="4356" width="8.85546875" bestFit="1" customWidth="1"/>
    <col min="4357" max="4357" width="22.85546875" bestFit="1"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25.7109375" customWidth="1"/>
    <col min="4365" max="4365" width="19.140625" bestFit="1" customWidth="1"/>
    <col min="4366" max="4366" width="16.7109375" bestFit="1" customWidth="1"/>
    <col min="4609" max="4609" width="4.7109375" bestFit="1" customWidth="1"/>
    <col min="4610" max="4610" width="9.7109375" bestFit="1" customWidth="1"/>
    <col min="4611" max="4611" width="10" bestFit="1" customWidth="1"/>
    <col min="4612" max="4612" width="8.85546875" bestFit="1" customWidth="1"/>
    <col min="4613" max="4613" width="22.85546875" bestFit="1"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25.7109375" customWidth="1"/>
    <col min="4621" max="4621" width="19.140625" bestFit="1" customWidth="1"/>
    <col min="4622" max="4622" width="16.7109375" bestFit="1" customWidth="1"/>
    <col min="4865" max="4865" width="4.7109375" bestFit="1" customWidth="1"/>
    <col min="4866" max="4866" width="9.7109375" bestFit="1" customWidth="1"/>
    <col min="4867" max="4867" width="10" bestFit="1" customWidth="1"/>
    <col min="4868" max="4868" width="8.85546875" bestFit="1" customWidth="1"/>
    <col min="4869" max="4869" width="22.85546875" bestFit="1"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25.7109375" customWidth="1"/>
    <col min="4877" max="4877" width="19.140625" bestFit="1" customWidth="1"/>
    <col min="4878" max="4878" width="16.7109375" bestFit="1" customWidth="1"/>
    <col min="5121" max="5121" width="4.7109375" bestFit="1" customWidth="1"/>
    <col min="5122" max="5122" width="9.7109375" bestFit="1" customWidth="1"/>
    <col min="5123" max="5123" width="10" bestFit="1" customWidth="1"/>
    <col min="5124" max="5124" width="8.85546875" bestFit="1" customWidth="1"/>
    <col min="5125" max="5125" width="22.85546875" bestFit="1"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25.7109375" customWidth="1"/>
    <col min="5133" max="5133" width="19.140625" bestFit="1" customWidth="1"/>
    <col min="5134" max="5134" width="16.7109375" bestFit="1" customWidth="1"/>
    <col min="5377" max="5377" width="4.7109375" bestFit="1" customWidth="1"/>
    <col min="5378" max="5378" width="9.7109375" bestFit="1" customWidth="1"/>
    <col min="5379" max="5379" width="10" bestFit="1" customWidth="1"/>
    <col min="5380" max="5380" width="8.85546875" bestFit="1" customWidth="1"/>
    <col min="5381" max="5381" width="22.85546875" bestFit="1"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25.7109375" customWidth="1"/>
    <col min="5389" max="5389" width="19.140625" bestFit="1" customWidth="1"/>
    <col min="5390" max="5390" width="16.7109375" bestFit="1" customWidth="1"/>
    <col min="5633" max="5633" width="4.7109375" bestFit="1" customWidth="1"/>
    <col min="5634" max="5634" width="9.7109375" bestFit="1" customWidth="1"/>
    <col min="5635" max="5635" width="10" bestFit="1" customWidth="1"/>
    <col min="5636" max="5636" width="8.85546875" bestFit="1" customWidth="1"/>
    <col min="5637" max="5637" width="22.85546875" bestFit="1"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25.7109375" customWidth="1"/>
    <col min="5645" max="5645" width="19.140625" bestFit="1" customWidth="1"/>
    <col min="5646" max="5646" width="16.7109375" bestFit="1" customWidth="1"/>
    <col min="5889" max="5889" width="4.7109375" bestFit="1" customWidth="1"/>
    <col min="5890" max="5890" width="9.7109375" bestFit="1" customWidth="1"/>
    <col min="5891" max="5891" width="10" bestFit="1" customWidth="1"/>
    <col min="5892" max="5892" width="8.85546875" bestFit="1" customWidth="1"/>
    <col min="5893" max="5893" width="22.85546875" bestFit="1"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25.7109375" customWidth="1"/>
    <col min="5901" max="5901" width="19.140625" bestFit="1" customWidth="1"/>
    <col min="5902" max="5902" width="16.7109375" bestFit="1" customWidth="1"/>
    <col min="6145" max="6145" width="4.7109375" bestFit="1" customWidth="1"/>
    <col min="6146" max="6146" width="9.7109375" bestFit="1" customWidth="1"/>
    <col min="6147" max="6147" width="10" bestFit="1" customWidth="1"/>
    <col min="6148" max="6148" width="8.85546875" bestFit="1" customWidth="1"/>
    <col min="6149" max="6149" width="22.85546875" bestFit="1"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25.7109375" customWidth="1"/>
    <col min="6157" max="6157" width="19.140625" bestFit="1" customWidth="1"/>
    <col min="6158" max="6158" width="16.7109375" bestFit="1" customWidth="1"/>
    <col min="6401" max="6401" width="4.7109375" bestFit="1" customWidth="1"/>
    <col min="6402" max="6402" width="9.7109375" bestFit="1" customWidth="1"/>
    <col min="6403" max="6403" width="10" bestFit="1" customWidth="1"/>
    <col min="6404" max="6404" width="8.85546875" bestFit="1" customWidth="1"/>
    <col min="6405" max="6405" width="22.85546875" bestFit="1"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25.7109375" customWidth="1"/>
    <col min="6413" max="6413" width="19.140625" bestFit="1" customWidth="1"/>
    <col min="6414" max="6414" width="16.7109375" bestFit="1" customWidth="1"/>
    <col min="6657" max="6657" width="4.7109375" bestFit="1" customWidth="1"/>
    <col min="6658" max="6658" width="9.7109375" bestFit="1" customWidth="1"/>
    <col min="6659" max="6659" width="10" bestFit="1" customWidth="1"/>
    <col min="6660" max="6660" width="8.85546875" bestFit="1" customWidth="1"/>
    <col min="6661" max="6661" width="22.85546875" bestFit="1"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25.7109375" customWidth="1"/>
    <col min="6669" max="6669" width="19.140625" bestFit="1" customWidth="1"/>
    <col min="6670" max="6670" width="16.7109375" bestFit="1" customWidth="1"/>
    <col min="6913" max="6913" width="4.7109375" bestFit="1" customWidth="1"/>
    <col min="6914" max="6914" width="9.7109375" bestFit="1" customWidth="1"/>
    <col min="6915" max="6915" width="10" bestFit="1" customWidth="1"/>
    <col min="6916" max="6916" width="8.85546875" bestFit="1" customWidth="1"/>
    <col min="6917" max="6917" width="22.85546875" bestFit="1"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25.7109375" customWidth="1"/>
    <col min="6925" max="6925" width="19.140625" bestFit="1" customWidth="1"/>
    <col min="6926" max="6926" width="16.7109375" bestFit="1" customWidth="1"/>
    <col min="7169" max="7169" width="4.7109375" bestFit="1" customWidth="1"/>
    <col min="7170" max="7170" width="9.7109375" bestFit="1" customWidth="1"/>
    <col min="7171" max="7171" width="10" bestFit="1" customWidth="1"/>
    <col min="7172" max="7172" width="8.85546875" bestFit="1" customWidth="1"/>
    <col min="7173" max="7173" width="22.85546875" bestFit="1"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25.7109375" customWidth="1"/>
    <col min="7181" max="7181" width="19.140625" bestFit="1" customWidth="1"/>
    <col min="7182" max="7182" width="16.7109375" bestFit="1" customWidth="1"/>
    <col min="7425" max="7425" width="4.7109375" bestFit="1" customWidth="1"/>
    <col min="7426" max="7426" width="9.7109375" bestFit="1" customWidth="1"/>
    <col min="7427" max="7427" width="10" bestFit="1" customWidth="1"/>
    <col min="7428" max="7428" width="8.85546875" bestFit="1" customWidth="1"/>
    <col min="7429" max="7429" width="22.85546875" bestFit="1"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25.7109375" customWidth="1"/>
    <col min="7437" max="7437" width="19.140625" bestFit="1" customWidth="1"/>
    <col min="7438" max="7438" width="16.7109375" bestFit="1" customWidth="1"/>
    <col min="7681" max="7681" width="4.7109375" bestFit="1" customWidth="1"/>
    <col min="7682" max="7682" width="9.7109375" bestFit="1" customWidth="1"/>
    <col min="7683" max="7683" width="10" bestFit="1" customWidth="1"/>
    <col min="7684" max="7684" width="8.85546875" bestFit="1" customWidth="1"/>
    <col min="7685" max="7685" width="22.85546875" bestFit="1"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25.7109375" customWidth="1"/>
    <col min="7693" max="7693" width="19.140625" bestFit="1" customWidth="1"/>
    <col min="7694" max="7694" width="16.7109375" bestFit="1" customWidth="1"/>
    <col min="7937" max="7937" width="4.7109375" bestFit="1" customWidth="1"/>
    <col min="7938" max="7938" width="9.7109375" bestFit="1" customWidth="1"/>
    <col min="7939" max="7939" width="10" bestFit="1" customWidth="1"/>
    <col min="7940" max="7940" width="8.85546875" bestFit="1" customWidth="1"/>
    <col min="7941" max="7941" width="22.85546875" bestFit="1"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25.7109375" customWidth="1"/>
    <col min="7949" max="7949" width="19.140625" bestFit="1" customWidth="1"/>
    <col min="7950" max="7950" width="16.7109375" bestFit="1" customWidth="1"/>
    <col min="8193" max="8193" width="4.7109375" bestFit="1" customWidth="1"/>
    <col min="8194" max="8194" width="9.7109375" bestFit="1" customWidth="1"/>
    <col min="8195" max="8195" width="10" bestFit="1" customWidth="1"/>
    <col min="8196" max="8196" width="8.85546875" bestFit="1" customWidth="1"/>
    <col min="8197" max="8197" width="22.85546875" bestFit="1"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25.7109375" customWidth="1"/>
    <col min="8205" max="8205" width="19.140625" bestFit="1" customWidth="1"/>
    <col min="8206" max="8206" width="16.7109375" bestFit="1" customWidth="1"/>
    <col min="8449" max="8449" width="4.7109375" bestFit="1" customWidth="1"/>
    <col min="8450" max="8450" width="9.7109375" bestFit="1" customWidth="1"/>
    <col min="8451" max="8451" width="10" bestFit="1" customWidth="1"/>
    <col min="8452" max="8452" width="8.85546875" bestFit="1" customWidth="1"/>
    <col min="8453" max="8453" width="22.85546875" bestFit="1"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25.7109375" customWidth="1"/>
    <col min="8461" max="8461" width="19.140625" bestFit="1" customWidth="1"/>
    <col min="8462" max="8462" width="16.7109375" bestFit="1" customWidth="1"/>
    <col min="8705" max="8705" width="4.7109375" bestFit="1" customWidth="1"/>
    <col min="8706" max="8706" width="9.7109375" bestFit="1" customWidth="1"/>
    <col min="8707" max="8707" width="10" bestFit="1" customWidth="1"/>
    <col min="8708" max="8708" width="8.85546875" bestFit="1" customWidth="1"/>
    <col min="8709" max="8709" width="22.85546875" bestFit="1"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25.7109375" customWidth="1"/>
    <col min="8717" max="8717" width="19.140625" bestFit="1" customWidth="1"/>
    <col min="8718" max="8718" width="16.7109375" bestFit="1" customWidth="1"/>
    <col min="8961" max="8961" width="4.7109375" bestFit="1" customWidth="1"/>
    <col min="8962" max="8962" width="9.7109375" bestFit="1" customWidth="1"/>
    <col min="8963" max="8963" width="10" bestFit="1" customWidth="1"/>
    <col min="8964" max="8964" width="8.85546875" bestFit="1" customWidth="1"/>
    <col min="8965" max="8965" width="22.85546875" bestFit="1"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25.7109375" customWidth="1"/>
    <col min="8973" max="8973" width="19.140625" bestFit="1" customWidth="1"/>
    <col min="8974" max="8974" width="16.7109375" bestFit="1" customWidth="1"/>
    <col min="9217" max="9217" width="4.7109375" bestFit="1" customWidth="1"/>
    <col min="9218" max="9218" width="9.7109375" bestFit="1" customWidth="1"/>
    <col min="9219" max="9219" width="10" bestFit="1" customWidth="1"/>
    <col min="9220" max="9220" width="8.85546875" bestFit="1" customWidth="1"/>
    <col min="9221" max="9221" width="22.85546875" bestFit="1"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25.7109375" customWidth="1"/>
    <col min="9229" max="9229" width="19.140625" bestFit="1" customWidth="1"/>
    <col min="9230" max="9230" width="16.7109375" bestFit="1" customWidth="1"/>
    <col min="9473" max="9473" width="4.7109375" bestFit="1" customWidth="1"/>
    <col min="9474" max="9474" width="9.7109375" bestFit="1" customWidth="1"/>
    <col min="9475" max="9475" width="10" bestFit="1" customWidth="1"/>
    <col min="9476" max="9476" width="8.85546875" bestFit="1" customWidth="1"/>
    <col min="9477" max="9477" width="22.85546875" bestFit="1"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25.7109375" customWidth="1"/>
    <col min="9485" max="9485" width="19.140625" bestFit="1" customWidth="1"/>
    <col min="9486" max="9486" width="16.7109375" bestFit="1" customWidth="1"/>
    <col min="9729" max="9729" width="4.7109375" bestFit="1" customWidth="1"/>
    <col min="9730" max="9730" width="9.7109375" bestFit="1" customWidth="1"/>
    <col min="9731" max="9731" width="10" bestFit="1" customWidth="1"/>
    <col min="9732" max="9732" width="8.85546875" bestFit="1" customWidth="1"/>
    <col min="9733" max="9733" width="22.85546875" bestFit="1"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25.7109375" customWidth="1"/>
    <col min="9741" max="9741" width="19.140625" bestFit="1" customWidth="1"/>
    <col min="9742" max="9742" width="16.7109375" bestFit="1" customWidth="1"/>
    <col min="9985" max="9985" width="4.7109375" bestFit="1" customWidth="1"/>
    <col min="9986" max="9986" width="9.7109375" bestFit="1" customWidth="1"/>
    <col min="9987" max="9987" width="10" bestFit="1" customWidth="1"/>
    <col min="9988" max="9988" width="8.85546875" bestFit="1" customWidth="1"/>
    <col min="9989" max="9989" width="22.85546875" bestFit="1"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25.7109375" customWidth="1"/>
    <col min="9997" max="9997" width="19.140625" bestFit="1" customWidth="1"/>
    <col min="9998" max="9998" width="16.7109375"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bestFit="1"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25.7109375" customWidth="1"/>
    <col min="10253" max="10253" width="19.140625" bestFit="1" customWidth="1"/>
    <col min="10254" max="10254" width="16.7109375"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bestFit="1"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25.7109375" customWidth="1"/>
    <col min="10509" max="10509" width="19.140625" bestFit="1" customWidth="1"/>
    <col min="10510" max="10510" width="16.7109375"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bestFit="1"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25.7109375" customWidth="1"/>
    <col min="10765" max="10765" width="19.140625" bestFit="1" customWidth="1"/>
    <col min="10766" max="10766" width="16.7109375"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bestFit="1"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25.7109375" customWidth="1"/>
    <col min="11021" max="11021" width="19.140625" bestFit="1" customWidth="1"/>
    <col min="11022" max="11022" width="16.7109375"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bestFit="1"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25.7109375" customWidth="1"/>
    <col min="11277" max="11277" width="19.140625" bestFit="1" customWidth="1"/>
    <col min="11278" max="11278" width="16.7109375"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bestFit="1"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25.7109375" customWidth="1"/>
    <col min="11533" max="11533" width="19.140625" bestFit="1" customWidth="1"/>
    <col min="11534" max="11534" width="16.7109375"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bestFit="1"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25.7109375" customWidth="1"/>
    <col min="11789" max="11789" width="19.140625" bestFit="1" customWidth="1"/>
    <col min="11790" max="11790" width="16.7109375"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bestFit="1"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25.7109375" customWidth="1"/>
    <col min="12045" max="12045" width="19.140625" bestFit="1" customWidth="1"/>
    <col min="12046" max="12046" width="16.7109375"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bestFit="1"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25.7109375" customWidth="1"/>
    <col min="12301" max="12301" width="19.140625" bestFit="1" customWidth="1"/>
    <col min="12302" max="12302" width="16.7109375"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bestFit="1"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25.7109375" customWidth="1"/>
    <col min="12557" max="12557" width="19.140625" bestFit="1" customWidth="1"/>
    <col min="12558" max="12558" width="16.7109375"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bestFit="1"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25.7109375" customWidth="1"/>
    <col min="12813" max="12813" width="19.140625" bestFit="1" customWidth="1"/>
    <col min="12814" max="12814" width="16.7109375"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bestFit="1"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25.7109375" customWidth="1"/>
    <col min="13069" max="13069" width="19.140625" bestFit="1" customWidth="1"/>
    <col min="13070" max="13070" width="16.7109375"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bestFit="1"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25.7109375" customWidth="1"/>
    <col min="13325" max="13325" width="19.140625" bestFit="1" customWidth="1"/>
    <col min="13326" max="13326" width="16.7109375"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bestFit="1"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25.7109375" customWidth="1"/>
    <col min="13581" max="13581" width="19.140625" bestFit="1" customWidth="1"/>
    <col min="13582" max="13582" width="16.7109375"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bestFit="1"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25.7109375" customWidth="1"/>
    <col min="13837" max="13837" width="19.140625" bestFit="1" customWidth="1"/>
    <col min="13838" max="13838" width="16.7109375"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bestFit="1"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25.7109375" customWidth="1"/>
    <col min="14093" max="14093" width="19.140625" bestFit="1" customWidth="1"/>
    <col min="14094" max="14094" width="16.7109375"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bestFit="1"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25.7109375" customWidth="1"/>
    <col min="14349" max="14349" width="19.140625" bestFit="1" customWidth="1"/>
    <col min="14350" max="14350" width="16.7109375"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bestFit="1"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25.7109375" customWidth="1"/>
    <col min="14605" max="14605" width="19.140625" bestFit="1" customWidth="1"/>
    <col min="14606" max="14606" width="16.7109375"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bestFit="1"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25.7109375" customWidth="1"/>
    <col min="14861" max="14861" width="19.140625" bestFit="1" customWidth="1"/>
    <col min="14862" max="14862" width="16.7109375"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bestFit="1"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25.7109375" customWidth="1"/>
    <col min="15117" max="15117" width="19.140625" bestFit="1" customWidth="1"/>
    <col min="15118" max="15118" width="16.7109375"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bestFit="1"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25.7109375" customWidth="1"/>
    <col min="15373" max="15373" width="19.140625" bestFit="1" customWidth="1"/>
    <col min="15374" max="15374" width="16.7109375"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bestFit="1"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25.7109375" customWidth="1"/>
    <col min="15629" max="15629" width="19.140625" bestFit="1" customWidth="1"/>
    <col min="15630" max="15630" width="16.7109375"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bestFit="1"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25.7109375" customWidth="1"/>
    <col min="15885" max="15885" width="19.140625" bestFit="1" customWidth="1"/>
    <col min="15886" max="15886" width="16.7109375"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bestFit="1"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25.7109375" customWidth="1"/>
    <col min="16141" max="16141" width="19.140625" bestFit="1" customWidth="1"/>
    <col min="16142" max="16142" width="16.7109375" bestFit="1" customWidth="1"/>
  </cols>
  <sheetData>
    <row r="2" spans="1:15" ht="15.75">
      <c r="A2" s="280" t="s">
        <v>1460</v>
      </c>
      <c r="B2" s="281"/>
      <c r="C2" s="281"/>
      <c r="D2" s="281"/>
      <c r="E2" s="281"/>
      <c r="F2" s="281"/>
      <c r="G2" s="281"/>
      <c r="H2" s="281"/>
      <c r="I2" s="281"/>
      <c r="J2" s="281"/>
      <c r="K2" s="281"/>
      <c r="L2" s="281"/>
      <c r="M2" s="281"/>
      <c r="N2" s="281"/>
    </row>
    <row r="3" spans="1:15" ht="15.75">
      <c r="A3" s="280"/>
      <c r="B3" s="281"/>
      <c r="C3" s="281"/>
      <c r="D3" s="281"/>
      <c r="E3" s="281"/>
      <c r="F3" s="281"/>
      <c r="G3" s="281"/>
      <c r="H3" s="281"/>
      <c r="I3" s="281"/>
      <c r="J3" s="281"/>
      <c r="K3" s="281"/>
      <c r="L3" s="281"/>
      <c r="M3" s="281"/>
      <c r="N3" s="281"/>
    </row>
    <row r="4" spans="1:15" s="3" customFormat="1" ht="30" customHeight="1">
      <c r="A4" s="277" t="s">
        <v>1</v>
      </c>
      <c r="B4" s="275" t="s">
        <v>2</v>
      </c>
      <c r="C4" s="275" t="s">
        <v>3</v>
      </c>
      <c r="D4" s="277" t="s">
        <v>4</v>
      </c>
      <c r="E4" s="277" t="s">
        <v>5</v>
      </c>
      <c r="F4" s="277" t="s">
        <v>6</v>
      </c>
      <c r="G4" s="277" t="s">
        <v>7</v>
      </c>
      <c r="H4" s="277" t="s">
        <v>8</v>
      </c>
      <c r="I4" s="277" t="s">
        <v>9</v>
      </c>
      <c r="J4" s="475" t="s">
        <v>10</v>
      </c>
      <c r="K4" s="526"/>
      <c r="L4" s="275" t="s">
        <v>1461</v>
      </c>
      <c r="M4" s="277" t="s">
        <v>12</v>
      </c>
      <c r="N4" s="275" t="s">
        <v>13</v>
      </c>
      <c r="O4" s="275" t="s">
        <v>14</v>
      </c>
    </row>
    <row r="5" spans="1:15" s="3" customFormat="1" ht="35.25" customHeight="1" thickBot="1">
      <c r="A5" s="278"/>
      <c r="B5" s="276"/>
      <c r="C5" s="276"/>
      <c r="D5" s="278"/>
      <c r="E5" s="278"/>
      <c r="F5" s="278"/>
      <c r="G5" s="278"/>
      <c r="H5" s="278"/>
      <c r="I5" s="278"/>
      <c r="J5" s="279">
        <v>2016</v>
      </c>
      <c r="K5" s="279">
        <v>2017</v>
      </c>
      <c r="L5" s="276"/>
      <c r="M5" s="278"/>
      <c r="N5" s="276"/>
      <c r="O5" s="113"/>
    </row>
    <row r="6" spans="1:15" s="19" customFormat="1" ht="51">
      <c r="A6" s="458">
        <v>1</v>
      </c>
      <c r="B6" s="118">
        <v>4</v>
      </c>
      <c r="C6" s="118">
        <v>5</v>
      </c>
      <c r="D6" s="118" t="s">
        <v>50</v>
      </c>
      <c r="E6" s="73" t="s">
        <v>1462</v>
      </c>
      <c r="F6" s="73" t="s">
        <v>1463</v>
      </c>
      <c r="G6" s="73" t="s">
        <v>1464</v>
      </c>
      <c r="H6" s="393" t="s">
        <v>456</v>
      </c>
      <c r="I6" s="366" t="s">
        <v>1465</v>
      </c>
      <c r="J6" s="118" t="s">
        <v>1466</v>
      </c>
      <c r="K6" s="119" t="s">
        <v>204</v>
      </c>
      <c r="L6" s="377" t="s">
        <v>1467</v>
      </c>
      <c r="M6" s="396">
        <v>80000</v>
      </c>
      <c r="N6" s="397" t="s">
        <v>1468</v>
      </c>
      <c r="O6" s="119" t="s">
        <v>29</v>
      </c>
    </row>
    <row r="7" spans="1:15" s="19" customFormat="1" ht="76.5">
      <c r="A7" s="458">
        <v>2</v>
      </c>
      <c r="B7" s="118">
        <v>6</v>
      </c>
      <c r="C7" s="118">
        <v>4</v>
      </c>
      <c r="D7" s="118" t="s">
        <v>50</v>
      </c>
      <c r="E7" s="73" t="s">
        <v>1462</v>
      </c>
      <c r="F7" s="73" t="s">
        <v>1469</v>
      </c>
      <c r="G7" s="73" t="s">
        <v>1470</v>
      </c>
      <c r="H7" s="393" t="s">
        <v>1279</v>
      </c>
      <c r="I7" s="366" t="s">
        <v>1471</v>
      </c>
      <c r="J7" s="118" t="s">
        <v>1466</v>
      </c>
      <c r="K7" s="119" t="s">
        <v>204</v>
      </c>
      <c r="L7" s="377" t="s">
        <v>4025</v>
      </c>
      <c r="M7" s="396">
        <v>5000</v>
      </c>
      <c r="N7" s="366" t="s">
        <v>1468</v>
      </c>
      <c r="O7" s="119" t="s">
        <v>29</v>
      </c>
    </row>
    <row r="8" spans="1:15" s="19" customFormat="1" ht="44.25" customHeight="1">
      <c r="A8" s="458">
        <v>3</v>
      </c>
      <c r="B8" s="118">
        <v>6</v>
      </c>
      <c r="C8" s="118">
        <v>1</v>
      </c>
      <c r="D8" s="118" t="s">
        <v>50</v>
      </c>
      <c r="E8" s="73" t="s">
        <v>1462</v>
      </c>
      <c r="F8" s="73" t="s">
        <v>1472</v>
      </c>
      <c r="G8" s="73" t="s">
        <v>1473</v>
      </c>
      <c r="H8" s="393" t="s">
        <v>1474</v>
      </c>
      <c r="I8" s="366" t="s">
        <v>1475</v>
      </c>
      <c r="J8" s="366" t="s">
        <v>1476</v>
      </c>
      <c r="K8" s="119" t="s">
        <v>204</v>
      </c>
      <c r="L8" s="377" t="s">
        <v>4026</v>
      </c>
      <c r="M8" s="396">
        <v>10000</v>
      </c>
      <c r="N8" s="73" t="s">
        <v>1468</v>
      </c>
      <c r="O8" s="119" t="s">
        <v>29</v>
      </c>
    </row>
    <row r="9" spans="1:15" s="19" customFormat="1" ht="46.5" customHeight="1">
      <c r="A9" s="458">
        <v>4</v>
      </c>
      <c r="B9" s="118">
        <v>6</v>
      </c>
      <c r="C9" s="118">
        <v>1</v>
      </c>
      <c r="D9" s="118" t="s">
        <v>58</v>
      </c>
      <c r="E9" s="73" t="s">
        <v>1462</v>
      </c>
      <c r="F9" s="73" t="s">
        <v>1477</v>
      </c>
      <c r="G9" s="73" t="s">
        <v>1478</v>
      </c>
      <c r="H9" s="393" t="s">
        <v>662</v>
      </c>
      <c r="I9" s="366" t="s">
        <v>1479</v>
      </c>
      <c r="J9" s="118" t="s">
        <v>1466</v>
      </c>
      <c r="K9" s="119" t="s">
        <v>204</v>
      </c>
      <c r="L9" s="377" t="s">
        <v>1480</v>
      </c>
      <c r="M9" s="396">
        <v>40000</v>
      </c>
      <c r="N9" s="366" t="s">
        <v>1468</v>
      </c>
      <c r="O9" s="119" t="s">
        <v>29</v>
      </c>
    </row>
    <row r="10" spans="1:15" s="19" customFormat="1" ht="57.75" customHeight="1">
      <c r="A10" s="458">
        <v>5</v>
      </c>
      <c r="B10" s="119">
        <v>10</v>
      </c>
      <c r="C10" s="119">
        <v>1</v>
      </c>
      <c r="D10" s="119" t="s">
        <v>50</v>
      </c>
      <c r="E10" s="73" t="s">
        <v>1462</v>
      </c>
      <c r="F10" s="73" t="s">
        <v>1481</v>
      </c>
      <c r="G10" s="73" t="s">
        <v>1482</v>
      </c>
      <c r="H10" s="120" t="s">
        <v>1483</v>
      </c>
      <c r="I10" s="73" t="s">
        <v>1484</v>
      </c>
      <c r="J10" s="73" t="s">
        <v>1466</v>
      </c>
      <c r="K10" s="119" t="s">
        <v>204</v>
      </c>
      <c r="L10" s="377" t="s">
        <v>1485</v>
      </c>
      <c r="M10" s="122">
        <v>5000</v>
      </c>
      <c r="N10" s="73" t="s">
        <v>1468</v>
      </c>
      <c r="O10" s="119" t="s">
        <v>29</v>
      </c>
    </row>
    <row r="11" spans="1:15" s="19" customFormat="1" ht="45" customHeight="1">
      <c r="A11" s="458">
        <v>6</v>
      </c>
      <c r="B11" s="118">
        <v>10</v>
      </c>
      <c r="C11" s="118">
        <v>4</v>
      </c>
      <c r="D11" s="118" t="s">
        <v>99</v>
      </c>
      <c r="E11" s="73" t="s">
        <v>1462</v>
      </c>
      <c r="F11" s="73" t="s">
        <v>1486</v>
      </c>
      <c r="G11" s="73" t="s">
        <v>1487</v>
      </c>
      <c r="H11" s="120" t="s">
        <v>547</v>
      </c>
      <c r="I11" s="366" t="s">
        <v>1488</v>
      </c>
      <c r="J11" s="366" t="s">
        <v>1476</v>
      </c>
      <c r="K11" s="119" t="s">
        <v>204</v>
      </c>
      <c r="L11" s="377" t="s">
        <v>1489</v>
      </c>
      <c r="M11" s="122">
        <v>131330</v>
      </c>
      <c r="N11" s="366" t="s">
        <v>1468</v>
      </c>
      <c r="O11" s="119" t="s">
        <v>29</v>
      </c>
    </row>
    <row r="12" spans="1:15" s="19" customFormat="1" ht="48" customHeight="1">
      <c r="A12" s="459">
        <v>7</v>
      </c>
      <c r="B12" s="366">
        <v>11</v>
      </c>
      <c r="C12" s="366">
        <v>5</v>
      </c>
      <c r="D12" s="366" t="s">
        <v>58</v>
      </c>
      <c r="E12" s="73" t="s">
        <v>1462</v>
      </c>
      <c r="F12" s="398" t="s">
        <v>1490</v>
      </c>
      <c r="G12" s="73" t="s">
        <v>1491</v>
      </c>
      <c r="H12" s="120" t="s">
        <v>662</v>
      </c>
      <c r="I12" s="366" t="s">
        <v>1492</v>
      </c>
      <c r="J12" s="366" t="s">
        <v>1466</v>
      </c>
      <c r="K12" s="119" t="s">
        <v>204</v>
      </c>
      <c r="L12" s="377" t="s">
        <v>1493</v>
      </c>
      <c r="M12" s="122">
        <v>202400</v>
      </c>
      <c r="N12" s="366" t="s">
        <v>1468</v>
      </c>
      <c r="O12" s="119" t="s">
        <v>29</v>
      </c>
    </row>
    <row r="13" spans="1:15" s="19" customFormat="1" ht="45.75" customHeight="1">
      <c r="A13" s="458">
        <v>8</v>
      </c>
      <c r="B13" s="118">
        <v>13</v>
      </c>
      <c r="C13" s="118">
        <v>4</v>
      </c>
      <c r="D13" s="118" t="s">
        <v>58</v>
      </c>
      <c r="E13" s="73" t="s">
        <v>1462</v>
      </c>
      <c r="F13" s="73" t="s">
        <v>1494</v>
      </c>
      <c r="G13" s="73" t="s">
        <v>1495</v>
      </c>
      <c r="H13" s="393" t="s">
        <v>4027</v>
      </c>
      <c r="I13" s="366" t="s">
        <v>1496</v>
      </c>
      <c r="J13" s="118" t="s">
        <v>1466</v>
      </c>
      <c r="K13" s="119" t="s">
        <v>204</v>
      </c>
      <c r="L13" s="377" t="s">
        <v>4028</v>
      </c>
      <c r="M13" s="396">
        <v>18000</v>
      </c>
      <c r="N13" s="366" t="s">
        <v>1468</v>
      </c>
      <c r="O13" s="119" t="s">
        <v>29</v>
      </c>
    </row>
    <row r="14" spans="1:15" s="19" customFormat="1" ht="51" customHeight="1">
      <c r="A14" s="458">
        <v>9</v>
      </c>
      <c r="B14" s="118">
        <v>13</v>
      </c>
      <c r="C14" s="118">
        <v>5</v>
      </c>
      <c r="D14" s="118" t="s">
        <v>265</v>
      </c>
      <c r="E14" s="73" t="s">
        <v>1462</v>
      </c>
      <c r="F14" s="73" t="s">
        <v>1497</v>
      </c>
      <c r="G14" s="73" t="s">
        <v>1498</v>
      </c>
      <c r="H14" s="120" t="s">
        <v>1499</v>
      </c>
      <c r="I14" s="118" t="s">
        <v>1500</v>
      </c>
      <c r="J14" s="118" t="s">
        <v>1466</v>
      </c>
      <c r="K14" s="119" t="s">
        <v>204</v>
      </c>
      <c r="L14" s="399" t="s">
        <v>1501</v>
      </c>
      <c r="M14" s="396">
        <v>50000</v>
      </c>
      <c r="N14" s="400" t="s">
        <v>1468</v>
      </c>
      <c r="O14" s="119" t="s">
        <v>29</v>
      </c>
    </row>
    <row r="15" spans="1:15" s="19" customFormat="1" ht="59.25" customHeight="1">
      <c r="A15" s="458">
        <v>10</v>
      </c>
      <c r="B15" s="118">
        <v>13</v>
      </c>
      <c r="C15" s="118">
        <v>5</v>
      </c>
      <c r="D15" s="118" t="s">
        <v>265</v>
      </c>
      <c r="E15" s="73" t="s">
        <v>1462</v>
      </c>
      <c r="F15" s="73" t="s">
        <v>1502</v>
      </c>
      <c r="G15" s="73" t="s">
        <v>1503</v>
      </c>
      <c r="H15" s="73" t="s">
        <v>4029</v>
      </c>
      <c r="I15" s="120" t="s">
        <v>1504</v>
      </c>
      <c r="J15" s="118" t="s">
        <v>1466</v>
      </c>
      <c r="K15" s="119" t="s">
        <v>204</v>
      </c>
      <c r="L15" s="401" t="s">
        <v>1505</v>
      </c>
      <c r="M15" s="396">
        <v>33000</v>
      </c>
      <c r="N15" s="400" t="s">
        <v>1468</v>
      </c>
      <c r="O15" s="119" t="s">
        <v>29</v>
      </c>
    </row>
    <row r="16" spans="1:15" s="19" customFormat="1" ht="69" customHeight="1">
      <c r="A16" s="458">
        <v>11</v>
      </c>
      <c r="B16" s="118">
        <v>4</v>
      </c>
      <c r="C16" s="118">
        <v>1</v>
      </c>
      <c r="D16" s="118" t="s">
        <v>58</v>
      </c>
      <c r="E16" s="73" t="s">
        <v>1506</v>
      </c>
      <c r="F16" s="118" t="s">
        <v>1507</v>
      </c>
      <c r="G16" s="73" t="s">
        <v>1508</v>
      </c>
      <c r="H16" s="120" t="s">
        <v>1509</v>
      </c>
      <c r="I16" s="366" t="s">
        <v>1510</v>
      </c>
      <c r="J16" s="366" t="s">
        <v>1476</v>
      </c>
      <c r="K16" s="119" t="s">
        <v>204</v>
      </c>
      <c r="L16" s="73" t="s">
        <v>1511</v>
      </c>
      <c r="M16" s="122">
        <v>44967</v>
      </c>
      <c r="N16" s="400" t="s">
        <v>1512</v>
      </c>
      <c r="O16" s="73">
        <v>36.5</v>
      </c>
    </row>
    <row r="17" spans="1:15" s="19" customFormat="1" ht="60" customHeight="1">
      <c r="A17" s="458">
        <v>12</v>
      </c>
      <c r="B17" s="118">
        <v>6</v>
      </c>
      <c r="C17" s="118">
        <v>4</v>
      </c>
      <c r="D17" s="118" t="s">
        <v>50</v>
      </c>
      <c r="E17" s="73" t="s">
        <v>1513</v>
      </c>
      <c r="F17" s="73" t="s">
        <v>1514</v>
      </c>
      <c r="G17" s="73" t="s">
        <v>1515</v>
      </c>
      <c r="H17" s="393" t="s">
        <v>433</v>
      </c>
      <c r="I17" s="366" t="s">
        <v>1516</v>
      </c>
      <c r="J17" s="366" t="s">
        <v>1517</v>
      </c>
      <c r="K17" s="119" t="s">
        <v>204</v>
      </c>
      <c r="L17" s="119" t="s">
        <v>1518</v>
      </c>
      <c r="M17" s="122">
        <v>13966</v>
      </c>
      <c r="N17" s="400" t="s">
        <v>1519</v>
      </c>
      <c r="O17" s="396">
        <v>30.5</v>
      </c>
    </row>
    <row r="18" spans="1:15" s="19" customFormat="1" ht="66" customHeight="1">
      <c r="A18" s="458">
        <v>13</v>
      </c>
      <c r="B18" s="118">
        <v>6</v>
      </c>
      <c r="C18" s="118">
        <v>1</v>
      </c>
      <c r="D18" s="118" t="s">
        <v>50</v>
      </c>
      <c r="E18" s="73" t="s">
        <v>1520</v>
      </c>
      <c r="F18" s="73" t="s">
        <v>1521</v>
      </c>
      <c r="G18" s="73" t="s">
        <v>1522</v>
      </c>
      <c r="H18" s="393" t="s">
        <v>572</v>
      </c>
      <c r="I18" s="366" t="s">
        <v>1523</v>
      </c>
      <c r="J18" s="366" t="s">
        <v>1524</v>
      </c>
      <c r="K18" s="119" t="s">
        <v>204</v>
      </c>
      <c r="L18" s="119" t="s">
        <v>4030</v>
      </c>
      <c r="M18" s="122">
        <v>19935</v>
      </c>
      <c r="N18" s="400" t="s">
        <v>1525</v>
      </c>
      <c r="O18" s="396">
        <v>29.5</v>
      </c>
    </row>
    <row r="19" spans="1:15" s="19" customFormat="1" ht="93.75" customHeight="1">
      <c r="A19" s="458">
        <v>14</v>
      </c>
      <c r="B19" s="118">
        <v>6</v>
      </c>
      <c r="C19" s="118">
        <v>1</v>
      </c>
      <c r="D19" s="118" t="s">
        <v>50</v>
      </c>
      <c r="E19" s="73" t="s">
        <v>1526</v>
      </c>
      <c r="F19" s="73" t="s">
        <v>1527</v>
      </c>
      <c r="G19" s="73" t="s">
        <v>1528</v>
      </c>
      <c r="H19" s="393" t="s">
        <v>433</v>
      </c>
      <c r="I19" s="366" t="s">
        <v>1529</v>
      </c>
      <c r="J19" s="366" t="s">
        <v>1466</v>
      </c>
      <c r="K19" s="119" t="s">
        <v>204</v>
      </c>
      <c r="L19" s="401" t="s">
        <v>1530</v>
      </c>
      <c r="M19" s="122">
        <v>10385</v>
      </c>
      <c r="N19" s="400" t="s">
        <v>1531</v>
      </c>
      <c r="O19" s="396">
        <v>28.5</v>
      </c>
    </row>
    <row r="20" spans="1:15" s="19" customFormat="1" ht="60.75" customHeight="1">
      <c r="A20" s="458">
        <v>15</v>
      </c>
      <c r="B20" s="118">
        <v>6</v>
      </c>
      <c r="C20" s="118">
        <v>1</v>
      </c>
      <c r="D20" s="118" t="s">
        <v>653</v>
      </c>
      <c r="E20" s="73" t="s">
        <v>1532</v>
      </c>
      <c r="F20" s="73" t="s">
        <v>1533</v>
      </c>
      <c r="G20" s="73" t="s">
        <v>1522</v>
      </c>
      <c r="H20" s="393" t="s">
        <v>466</v>
      </c>
      <c r="I20" s="366" t="s">
        <v>1534</v>
      </c>
      <c r="J20" s="366" t="s">
        <v>1524</v>
      </c>
      <c r="K20" s="119" t="s">
        <v>204</v>
      </c>
      <c r="L20" s="121" t="s">
        <v>1535</v>
      </c>
      <c r="M20" s="122">
        <v>27600</v>
      </c>
      <c r="N20" s="400" t="s">
        <v>1536</v>
      </c>
      <c r="O20" s="396">
        <v>27.5</v>
      </c>
    </row>
    <row r="21" spans="1:15" s="19" customFormat="1" ht="75" customHeight="1">
      <c r="A21" s="458">
        <v>16</v>
      </c>
      <c r="B21" s="118">
        <v>6</v>
      </c>
      <c r="C21" s="118">
        <v>1</v>
      </c>
      <c r="D21" s="118" t="s">
        <v>653</v>
      </c>
      <c r="E21" s="73" t="s">
        <v>1532</v>
      </c>
      <c r="F21" s="73" t="s">
        <v>1537</v>
      </c>
      <c r="G21" s="73" t="s">
        <v>1538</v>
      </c>
      <c r="H21" s="393" t="s">
        <v>1539</v>
      </c>
      <c r="I21" s="366" t="s">
        <v>1540</v>
      </c>
      <c r="J21" s="366" t="s">
        <v>1524</v>
      </c>
      <c r="K21" s="119" t="s">
        <v>204</v>
      </c>
      <c r="L21" s="119" t="s">
        <v>1541</v>
      </c>
      <c r="M21" s="122">
        <v>7360</v>
      </c>
      <c r="N21" s="400" t="s">
        <v>1536</v>
      </c>
      <c r="O21" s="396">
        <v>27.5</v>
      </c>
    </row>
    <row r="22" spans="1:15" s="19" customFormat="1" ht="71.25" customHeight="1">
      <c r="A22" s="458">
        <v>17</v>
      </c>
      <c r="B22" s="118">
        <v>6</v>
      </c>
      <c r="C22" s="118">
        <v>1</v>
      </c>
      <c r="D22" s="118" t="s">
        <v>50</v>
      </c>
      <c r="E22" s="73" t="s">
        <v>1542</v>
      </c>
      <c r="F22" s="73" t="s">
        <v>1543</v>
      </c>
      <c r="G22" s="73" t="s">
        <v>1544</v>
      </c>
      <c r="H22" s="393" t="s">
        <v>1545</v>
      </c>
      <c r="I22" s="366" t="s">
        <v>1546</v>
      </c>
      <c r="J22" s="366" t="s">
        <v>1517</v>
      </c>
      <c r="K22" s="119" t="s">
        <v>204</v>
      </c>
      <c r="L22" s="121" t="s">
        <v>1547</v>
      </c>
      <c r="M22" s="122">
        <v>12300</v>
      </c>
      <c r="N22" s="400" t="s">
        <v>1548</v>
      </c>
      <c r="O22" s="396">
        <v>26.5</v>
      </c>
    </row>
    <row r="23" spans="1:15" s="19" customFormat="1" ht="57.75" customHeight="1">
      <c r="A23" s="458">
        <v>18</v>
      </c>
      <c r="B23" s="118">
        <v>9</v>
      </c>
      <c r="C23" s="118">
        <v>3</v>
      </c>
      <c r="D23" s="118" t="s">
        <v>50</v>
      </c>
      <c r="E23" s="73" t="s">
        <v>1549</v>
      </c>
      <c r="F23" s="73" t="s">
        <v>1550</v>
      </c>
      <c r="G23" s="73" t="s">
        <v>1551</v>
      </c>
      <c r="H23" s="393" t="s">
        <v>572</v>
      </c>
      <c r="I23" s="118" t="s">
        <v>580</v>
      </c>
      <c r="J23" s="118" t="s">
        <v>1466</v>
      </c>
      <c r="K23" s="119" t="s">
        <v>204</v>
      </c>
      <c r="L23" s="121" t="s">
        <v>1552</v>
      </c>
      <c r="M23" s="396">
        <v>49745</v>
      </c>
      <c r="N23" s="400" t="s">
        <v>1553</v>
      </c>
      <c r="O23" s="119">
        <v>23</v>
      </c>
    </row>
    <row r="24" spans="1:15" s="19" customFormat="1" ht="82.5" customHeight="1">
      <c r="A24" s="458">
        <v>19</v>
      </c>
      <c r="B24" s="119">
        <v>10</v>
      </c>
      <c r="C24" s="119">
        <v>1</v>
      </c>
      <c r="D24" s="119">
        <v>1</v>
      </c>
      <c r="E24" s="73" t="s">
        <v>1554</v>
      </c>
      <c r="F24" s="73" t="s">
        <v>1555</v>
      </c>
      <c r="G24" s="73" t="s">
        <v>1556</v>
      </c>
      <c r="H24" s="73" t="s">
        <v>579</v>
      </c>
      <c r="I24" s="120" t="s">
        <v>1557</v>
      </c>
      <c r="J24" s="73" t="s">
        <v>1524</v>
      </c>
      <c r="K24" s="119" t="s">
        <v>204</v>
      </c>
      <c r="L24" s="121" t="s">
        <v>1558</v>
      </c>
      <c r="M24" s="122">
        <v>38204</v>
      </c>
      <c r="N24" s="73" t="s">
        <v>1559</v>
      </c>
      <c r="O24" s="119">
        <v>36</v>
      </c>
    </row>
    <row r="25" spans="1:15" s="19" customFormat="1" ht="49.5" customHeight="1">
      <c r="A25" s="458">
        <v>20</v>
      </c>
      <c r="B25" s="118">
        <v>10</v>
      </c>
      <c r="C25" s="118">
        <v>5</v>
      </c>
      <c r="D25" s="118" t="s">
        <v>58</v>
      </c>
      <c r="E25" s="73" t="s">
        <v>1560</v>
      </c>
      <c r="F25" s="73" t="s">
        <v>1561</v>
      </c>
      <c r="G25" s="73" t="s">
        <v>1562</v>
      </c>
      <c r="H25" s="120" t="s">
        <v>1563</v>
      </c>
      <c r="I25" s="366" t="s">
        <v>1564</v>
      </c>
      <c r="J25" s="366" t="s">
        <v>1565</v>
      </c>
      <c r="K25" s="119" t="s">
        <v>204</v>
      </c>
      <c r="L25" s="119" t="s">
        <v>1566</v>
      </c>
      <c r="M25" s="122">
        <v>34241.46</v>
      </c>
      <c r="N25" s="400" t="s">
        <v>1567</v>
      </c>
      <c r="O25" s="119">
        <v>34.5</v>
      </c>
    </row>
    <row r="26" spans="1:15" s="19" customFormat="1" ht="62.25" customHeight="1">
      <c r="A26" s="458">
        <v>21</v>
      </c>
      <c r="B26" s="118">
        <v>10</v>
      </c>
      <c r="C26" s="118">
        <v>4</v>
      </c>
      <c r="D26" s="118" t="s">
        <v>99</v>
      </c>
      <c r="E26" s="73" t="s">
        <v>1568</v>
      </c>
      <c r="F26" s="73" t="s">
        <v>1569</v>
      </c>
      <c r="G26" s="73" t="s">
        <v>1570</v>
      </c>
      <c r="H26" s="120" t="s">
        <v>662</v>
      </c>
      <c r="I26" s="366" t="s">
        <v>1571</v>
      </c>
      <c r="J26" s="366" t="s">
        <v>1466</v>
      </c>
      <c r="K26" s="119" t="s">
        <v>204</v>
      </c>
      <c r="L26" s="119" t="s">
        <v>1572</v>
      </c>
      <c r="M26" s="122">
        <v>7940</v>
      </c>
      <c r="N26" s="400" t="s">
        <v>1573</v>
      </c>
      <c r="O26" s="119">
        <v>33</v>
      </c>
    </row>
    <row r="27" spans="1:15" s="19" customFormat="1" ht="60" customHeight="1">
      <c r="A27" s="458">
        <v>22</v>
      </c>
      <c r="B27" s="366">
        <v>11</v>
      </c>
      <c r="C27" s="366">
        <v>5</v>
      </c>
      <c r="D27" s="366" t="s">
        <v>58</v>
      </c>
      <c r="E27" s="73" t="s">
        <v>1560</v>
      </c>
      <c r="F27" s="73" t="s">
        <v>1574</v>
      </c>
      <c r="G27" s="73" t="s">
        <v>1575</v>
      </c>
      <c r="H27" s="120" t="s">
        <v>572</v>
      </c>
      <c r="I27" s="366" t="s">
        <v>979</v>
      </c>
      <c r="J27" s="366" t="s">
        <v>1565</v>
      </c>
      <c r="K27" s="119" t="s">
        <v>204</v>
      </c>
      <c r="L27" s="121" t="s">
        <v>1576</v>
      </c>
      <c r="M27" s="122">
        <v>15518</v>
      </c>
      <c r="N27" s="400" t="s">
        <v>1567</v>
      </c>
      <c r="O27" s="119">
        <v>33</v>
      </c>
    </row>
    <row r="28" spans="1:15" s="19" customFormat="1" ht="75" customHeight="1">
      <c r="A28" s="458">
        <v>23</v>
      </c>
      <c r="B28" s="366">
        <v>11</v>
      </c>
      <c r="C28" s="366">
        <v>1</v>
      </c>
      <c r="D28" s="366" t="s">
        <v>50</v>
      </c>
      <c r="E28" s="73" t="s">
        <v>1577</v>
      </c>
      <c r="F28" s="73" t="s">
        <v>1578</v>
      </c>
      <c r="G28" s="73" t="s">
        <v>1579</v>
      </c>
      <c r="H28" s="120" t="s">
        <v>1580</v>
      </c>
      <c r="I28" s="366" t="s">
        <v>1581</v>
      </c>
      <c r="J28" s="366" t="s">
        <v>1582</v>
      </c>
      <c r="K28" s="119" t="s">
        <v>204</v>
      </c>
      <c r="L28" s="121" t="s">
        <v>1583</v>
      </c>
      <c r="M28" s="122">
        <v>39709</v>
      </c>
      <c r="N28" s="400" t="s">
        <v>1584</v>
      </c>
      <c r="O28" s="119">
        <v>31.5</v>
      </c>
    </row>
    <row r="29" spans="1:15" s="19" customFormat="1" ht="72.75" customHeight="1">
      <c r="A29" s="458">
        <v>24</v>
      </c>
      <c r="B29" s="366">
        <v>11</v>
      </c>
      <c r="C29" s="366">
        <v>1</v>
      </c>
      <c r="D29" s="366" t="s">
        <v>653</v>
      </c>
      <c r="E29" s="73" t="s">
        <v>1520</v>
      </c>
      <c r="F29" s="73" t="s">
        <v>1585</v>
      </c>
      <c r="G29" s="73" t="s">
        <v>1586</v>
      </c>
      <c r="H29" s="120" t="s">
        <v>1587</v>
      </c>
      <c r="I29" s="366" t="s">
        <v>1588</v>
      </c>
      <c r="J29" s="366" t="s">
        <v>351</v>
      </c>
      <c r="K29" s="119" t="s">
        <v>204</v>
      </c>
      <c r="L29" s="380" t="s">
        <v>1589</v>
      </c>
      <c r="M29" s="122">
        <v>12207</v>
      </c>
      <c r="N29" s="400" t="s">
        <v>1590</v>
      </c>
      <c r="O29" s="119">
        <v>28</v>
      </c>
    </row>
    <row r="30" spans="1:15" s="19" customFormat="1" ht="48.75" customHeight="1">
      <c r="A30" s="458">
        <v>25</v>
      </c>
      <c r="B30" s="366">
        <v>11</v>
      </c>
      <c r="C30" s="366">
        <v>5</v>
      </c>
      <c r="D30" s="366" t="s">
        <v>265</v>
      </c>
      <c r="E30" s="73" t="s">
        <v>1591</v>
      </c>
      <c r="F30" s="73" t="s">
        <v>1592</v>
      </c>
      <c r="G30" s="73" t="s">
        <v>1593</v>
      </c>
      <c r="H30" s="120" t="s">
        <v>4031</v>
      </c>
      <c r="I30" s="366" t="s">
        <v>580</v>
      </c>
      <c r="J30" s="366" t="s">
        <v>1594</v>
      </c>
      <c r="K30" s="119" t="s">
        <v>204</v>
      </c>
      <c r="L30" s="380" t="s">
        <v>4032</v>
      </c>
      <c r="M30" s="405">
        <v>20947</v>
      </c>
      <c r="N30" s="400" t="s">
        <v>1595</v>
      </c>
      <c r="O30" s="119">
        <v>26</v>
      </c>
    </row>
    <row r="31" spans="1:15" s="19" customFormat="1" ht="63.75">
      <c r="A31" s="458">
        <v>26</v>
      </c>
      <c r="B31" s="118">
        <v>12</v>
      </c>
      <c r="C31" s="118">
        <v>5</v>
      </c>
      <c r="D31" s="118" t="s">
        <v>99</v>
      </c>
      <c r="E31" s="73" t="s">
        <v>1596</v>
      </c>
      <c r="F31" s="73" t="s">
        <v>1597</v>
      </c>
      <c r="G31" s="73" t="s">
        <v>1598</v>
      </c>
      <c r="H31" s="120" t="s">
        <v>1599</v>
      </c>
      <c r="I31" s="366" t="s">
        <v>1600</v>
      </c>
      <c r="J31" s="366" t="s">
        <v>1466</v>
      </c>
      <c r="K31" s="119" t="s">
        <v>204</v>
      </c>
      <c r="L31" s="73" t="s">
        <v>1601</v>
      </c>
      <c r="M31" s="122">
        <v>29690</v>
      </c>
      <c r="N31" s="400" t="s">
        <v>1602</v>
      </c>
      <c r="O31" s="73">
        <v>35</v>
      </c>
    </row>
    <row r="32" spans="1:15" s="19" customFormat="1" ht="96.75" customHeight="1">
      <c r="A32" s="458">
        <v>27</v>
      </c>
      <c r="B32" s="118">
        <v>12</v>
      </c>
      <c r="C32" s="118">
        <v>3</v>
      </c>
      <c r="D32" s="118" t="s">
        <v>653</v>
      </c>
      <c r="E32" s="73" t="s">
        <v>1532</v>
      </c>
      <c r="F32" s="73" t="s">
        <v>1603</v>
      </c>
      <c r="G32" s="73" t="s">
        <v>1604</v>
      </c>
      <c r="H32" s="120" t="s">
        <v>1605</v>
      </c>
      <c r="I32" s="366" t="s">
        <v>1606</v>
      </c>
      <c r="J32" s="366" t="s">
        <v>1466</v>
      </c>
      <c r="K32" s="119" t="s">
        <v>204</v>
      </c>
      <c r="L32" s="402" t="s">
        <v>1607</v>
      </c>
      <c r="M32" s="122">
        <v>6100</v>
      </c>
      <c r="N32" s="400" t="s">
        <v>1536</v>
      </c>
      <c r="O32" s="73">
        <v>34</v>
      </c>
    </row>
    <row r="33" spans="1:19" s="19" customFormat="1" ht="75" customHeight="1">
      <c r="A33" s="458">
        <v>28</v>
      </c>
      <c r="B33" s="118">
        <v>13</v>
      </c>
      <c r="C33" s="118">
        <v>5</v>
      </c>
      <c r="D33" s="118" t="s">
        <v>58</v>
      </c>
      <c r="E33" s="73" t="s">
        <v>1568</v>
      </c>
      <c r="F33" s="73" t="s">
        <v>1608</v>
      </c>
      <c r="G33" s="73" t="s">
        <v>1609</v>
      </c>
      <c r="H33" s="120" t="s">
        <v>1610</v>
      </c>
      <c r="I33" s="366" t="s">
        <v>1611</v>
      </c>
      <c r="J33" s="366" t="s">
        <v>1466</v>
      </c>
      <c r="K33" s="119" t="s">
        <v>204</v>
      </c>
      <c r="L33" s="403" t="s">
        <v>1612</v>
      </c>
      <c r="M33" s="122">
        <v>19519.849999999999</v>
      </c>
      <c r="N33" s="400" t="s">
        <v>1573</v>
      </c>
      <c r="O33" s="119">
        <v>36</v>
      </c>
    </row>
    <row r="34" spans="1:19" s="19" customFormat="1" ht="90" customHeight="1">
      <c r="A34" s="458">
        <v>29</v>
      </c>
      <c r="B34" s="118">
        <v>13</v>
      </c>
      <c r="C34" s="118">
        <v>1</v>
      </c>
      <c r="D34" s="118" t="s">
        <v>653</v>
      </c>
      <c r="E34" s="73" t="s">
        <v>1613</v>
      </c>
      <c r="F34" s="73" t="s">
        <v>1614</v>
      </c>
      <c r="G34" s="73" t="s">
        <v>1615</v>
      </c>
      <c r="H34" s="120" t="s">
        <v>1616</v>
      </c>
      <c r="I34" s="366" t="s">
        <v>1617</v>
      </c>
      <c r="J34" s="366" t="s">
        <v>1618</v>
      </c>
      <c r="K34" s="119" t="s">
        <v>204</v>
      </c>
      <c r="L34" s="403" t="s">
        <v>1619</v>
      </c>
      <c r="M34" s="122">
        <v>10531</v>
      </c>
      <c r="N34" s="400" t="s">
        <v>1620</v>
      </c>
      <c r="O34" s="119">
        <v>31.5</v>
      </c>
    </row>
    <row r="35" spans="1:19" s="19" customFormat="1" ht="90" customHeight="1">
      <c r="A35" s="458">
        <v>30</v>
      </c>
      <c r="B35" s="118">
        <v>13</v>
      </c>
      <c r="C35" s="118">
        <v>5</v>
      </c>
      <c r="D35" s="118" t="s">
        <v>58</v>
      </c>
      <c r="E35" s="73" t="s">
        <v>1568</v>
      </c>
      <c r="F35" s="73" t="s">
        <v>1621</v>
      </c>
      <c r="G35" s="73" t="s">
        <v>1622</v>
      </c>
      <c r="H35" s="120" t="s">
        <v>1623</v>
      </c>
      <c r="I35" s="366" t="s">
        <v>1624</v>
      </c>
      <c r="J35" s="366" t="s">
        <v>1466</v>
      </c>
      <c r="K35" s="119" t="s">
        <v>204</v>
      </c>
      <c r="L35" s="404" t="s">
        <v>1625</v>
      </c>
      <c r="M35" s="122">
        <v>41063</v>
      </c>
      <c r="N35" s="400" t="s">
        <v>1573</v>
      </c>
      <c r="O35" s="119">
        <v>31</v>
      </c>
    </row>
    <row r="36" spans="1:19" s="19" customFormat="1" ht="90" customHeight="1">
      <c r="A36" s="458">
        <v>31</v>
      </c>
      <c r="B36" s="118">
        <v>13</v>
      </c>
      <c r="C36" s="118">
        <v>3</v>
      </c>
      <c r="D36" s="118" t="s">
        <v>58</v>
      </c>
      <c r="E36" s="73" t="s">
        <v>1626</v>
      </c>
      <c r="F36" s="73" t="s">
        <v>1627</v>
      </c>
      <c r="G36" s="73" t="s">
        <v>1628</v>
      </c>
      <c r="H36" s="120" t="s">
        <v>1629</v>
      </c>
      <c r="I36" s="366" t="s">
        <v>1630</v>
      </c>
      <c r="J36" s="366" t="s">
        <v>1466</v>
      </c>
      <c r="K36" s="119" t="s">
        <v>204</v>
      </c>
      <c r="L36" s="119" t="s">
        <v>1631</v>
      </c>
      <c r="M36" s="122">
        <v>84570</v>
      </c>
      <c r="N36" s="400" t="s">
        <v>1632</v>
      </c>
      <c r="O36" s="119">
        <v>28.5</v>
      </c>
    </row>
    <row r="37" spans="1:19" s="19" customFormat="1" ht="105" customHeight="1">
      <c r="A37" s="458">
        <v>32</v>
      </c>
      <c r="B37" s="118">
        <v>13</v>
      </c>
      <c r="C37" s="118">
        <v>5</v>
      </c>
      <c r="D37" s="118" t="s">
        <v>58</v>
      </c>
      <c r="E37" s="73" t="s">
        <v>1560</v>
      </c>
      <c r="F37" s="73" t="s">
        <v>1633</v>
      </c>
      <c r="G37" s="73" t="s">
        <v>1634</v>
      </c>
      <c r="H37" s="120" t="s">
        <v>1635</v>
      </c>
      <c r="I37" s="73" t="s">
        <v>1636</v>
      </c>
      <c r="J37" s="366" t="s">
        <v>1476</v>
      </c>
      <c r="K37" s="119" t="s">
        <v>204</v>
      </c>
      <c r="L37" s="403" t="s">
        <v>1637</v>
      </c>
      <c r="M37" s="122">
        <v>16230</v>
      </c>
      <c r="N37" s="400" t="s">
        <v>1567</v>
      </c>
      <c r="O37" s="119">
        <v>28.5</v>
      </c>
    </row>
    <row r="38" spans="1:19" ht="59.25" customHeight="1">
      <c r="A38" s="458">
        <v>33</v>
      </c>
      <c r="B38" s="118">
        <v>13</v>
      </c>
      <c r="C38" s="118">
        <v>1</v>
      </c>
      <c r="D38" s="118" t="s">
        <v>265</v>
      </c>
      <c r="E38" s="73" t="s">
        <v>1638</v>
      </c>
      <c r="F38" s="73" t="s">
        <v>1639</v>
      </c>
      <c r="G38" s="73" t="s">
        <v>1640</v>
      </c>
      <c r="H38" s="120" t="s">
        <v>1641</v>
      </c>
      <c r="I38" s="366" t="s">
        <v>1642</v>
      </c>
      <c r="J38" s="366" t="s">
        <v>1582</v>
      </c>
      <c r="K38" s="119" t="s">
        <v>204</v>
      </c>
      <c r="L38" s="73" t="s">
        <v>1643</v>
      </c>
      <c r="M38" s="122">
        <v>17400</v>
      </c>
      <c r="N38" s="400" t="s">
        <v>1468</v>
      </c>
      <c r="O38" s="119">
        <v>26</v>
      </c>
    </row>
    <row r="39" spans="1:19" s="19" customFormat="1" ht="105.75" customHeight="1">
      <c r="A39" s="459">
        <v>34</v>
      </c>
      <c r="B39" s="366">
        <v>11</v>
      </c>
      <c r="C39" s="366">
        <v>1</v>
      </c>
      <c r="D39" s="366" t="s">
        <v>58</v>
      </c>
      <c r="E39" s="73" t="s">
        <v>1644</v>
      </c>
      <c r="F39" s="73" t="s">
        <v>1645</v>
      </c>
      <c r="G39" s="73" t="s">
        <v>1646</v>
      </c>
      <c r="H39" s="120" t="s">
        <v>1647</v>
      </c>
      <c r="I39" s="366" t="s">
        <v>1648</v>
      </c>
      <c r="J39" s="366" t="s">
        <v>1466</v>
      </c>
      <c r="K39" s="119" t="s">
        <v>204</v>
      </c>
      <c r="L39" s="406" t="s">
        <v>1649</v>
      </c>
      <c r="M39" s="120">
        <v>31619</v>
      </c>
      <c r="N39" s="400" t="s">
        <v>1650</v>
      </c>
      <c r="O39" s="119">
        <v>24</v>
      </c>
      <c r="P39" s="527"/>
      <c r="Q39" s="528"/>
      <c r="R39" s="528"/>
      <c r="S39" s="528"/>
    </row>
    <row r="40" spans="1:19" ht="68.25" customHeight="1">
      <c r="A40" s="459">
        <v>35</v>
      </c>
      <c r="B40" s="118">
        <v>13</v>
      </c>
      <c r="C40" s="118">
        <v>1</v>
      </c>
      <c r="D40" s="118" t="s">
        <v>653</v>
      </c>
      <c r="E40" s="73" t="s">
        <v>1568</v>
      </c>
      <c r="F40" s="73" t="s">
        <v>1651</v>
      </c>
      <c r="G40" s="73" t="s">
        <v>1652</v>
      </c>
      <c r="H40" s="120" t="s">
        <v>1653</v>
      </c>
      <c r="I40" s="366" t="s">
        <v>1654</v>
      </c>
      <c r="J40" s="366" t="s">
        <v>1582</v>
      </c>
      <c r="K40" s="119" t="s">
        <v>204</v>
      </c>
      <c r="L40" s="403" t="s">
        <v>1655</v>
      </c>
      <c r="M40" s="120">
        <v>11415.79</v>
      </c>
      <c r="N40" s="400" t="s">
        <v>1573</v>
      </c>
      <c r="O40" s="119">
        <v>25</v>
      </c>
      <c r="P40" s="521"/>
      <c r="Q40" s="528"/>
      <c r="R40" s="528"/>
      <c r="S40" s="528"/>
    </row>
    <row r="41" spans="1:19" ht="92.25" customHeight="1">
      <c r="A41" s="460">
        <v>36</v>
      </c>
      <c r="B41" s="118">
        <v>12</v>
      </c>
      <c r="C41" s="118">
        <v>1</v>
      </c>
      <c r="D41" s="118" t="s">
        <v>58</v>
      </c>
      <c r="E41" s="73" t="s">
        <v>1568</v>
      </c>
      <c r="F41" s="73" t="s">
        <v>1656</v>
      </c>
      <c r="G41" s="73" t="s">
        <v>1657</v>
      </c>
      <c r="H41" s="120" t="s">
        <v>579</v>
      </c>
      <c r="I41" s="366" t="s">
        <v>1658</v>
      </c>
      <c r="J41" s="366" t="s">
        <v>1659</v>
      </c>
      <c r="K41" s="119" t="s">
        <v>204</v>
      </c>
      <c r="L41" s="403" t="s">
        <v>1660</v>
      </c>
      <c r="M41" s="120">
        <v>16210</v>
      </c>
      <c r="N41" s="400" t="s">
        <v>1573</v>
      </c>
      <c r="O41" s="73">
        <v>27.5</v>
      </c>
      <c r="P41" s="521"/>
      <c r="Q41" s="528"/>
      <c r="R41" s="528"/>
      <c r="S41" s="528"/>
    </row>
    <row r="42" spans="1:19" s="3" customFormat="1" ht="25.5" customHeight="1">
      <c r="A42" s="515">
        <v>37</v>
      </c>
      <c r="B42" s="491">
        <v>10</v>
      </c>
      <c r="C42" s="491">
        <v>5</v>
      </c>
      <c r="D42" s="491" t="s">
        <v>99</v>
      </c>
      <c r="E42" s="486" t="s">
        <v>1669</v>
      </c>
      <c r="F42" s="486" t="s">
        <v>1670</v>
      </c>
      <c r="G42" s="486" t="s">
        <v>1579</v>
      </c>
      <c r="H42" s="523" t="s">
        <v>1671</v>
      </c>
      <c r="I42" s="494" t="s">
        <v>1672</v>
      </c>
      <c r="J42" s="494" t="s">
        <v>1466</v>
      </c>
      <c r="K42" s="502" t="s">
        <v>204</v>
      </c>
      <c r="L42" s="373" t="s">
        <v>4085</v>
      </c>
      <c r="M42" s="523">
        <v>33765</v>
      </c>
      <c r="N42" s="494" t="s">
        <v>1673</v>
      </c>
      <c r="O42" s="502">
        <v>28</v>
      </c>
    </row>
    <row r="43" spans="1:19" ht="29.25" customHeight="1">
      <c r="A43" s="515"/>
      <c r="B43" s="493"/>
      <c r="C43" s="493"/>
      <c r="D43" s="493"/>
      <c r="E43" s="487"/>
      <c r="F43" s="487"/>
      <c r="G43" s="487"/>
      <c r="H43" s="525"/>
      <c r="I43" s="496"/>
      <c r="J43" s="496"/>
      <c r="K43" s="504"/>
      <c r="L43" s="373" t="s">
        <v>4084</v>
      </c>
      <c r="M43" s="525"/>
      <c r="N43" s="496"/>
      <c r="O43" s="504"/>
    </row>
    <row r="44" spans="1:19">
      <c r="A44" s="111"/>
      <c r="B44" s="456"/>
      <c r="C44" s="456"/>
      <c r="D44" s="456"/>
      <c r="E44" s="83"/>
      <c r="F44" s="372"/>
      <c r="G44" s="372"/>
      <c r="H44" s="457"/>
      <c r="I44" s="371"/>
      <c r="J44" s="371"/>
      <c r="K44" s="111"/>
      <c r="L44" s="83"/>
      <c r="M44" s="273"/>
      <c r="N44" s="457"/>
      <c r="O44" s="129"/>
      <c r="P44" s="111"/>
    </row>
    <row r="45" spans="1:19">
      <c r="F45" s="359" t="s">
        <v>169</v>
      </c>
      <c r="G45" s="360">
        <f>SUM(M6,M7,M8,M9,M10,M11,M12,M13,M14,M15)</f>
        <v>574730</v>
      </c>
      <c r="H45" s="328"/>
      <c r="I45" s="361" t="s">
        <v>171</v>
      </c>
      <c r="J45" s="359">
        <v>10</v>
      </c>
    </row>
    <row r="46" spans="1:19">
      <c r="F46" s="359" t="s">
        <v>170</v>
      </c>
      <c r="G46" s="360">
        <f>SUM(M16,M17,M18,M19,M20,M21,M22,M23,M24,M25,M26,M27,M28,M29,M30,M31,M32,M33,M34,M35,M36,M37,M39,M38,M40,M41,M42)</f>
        <v>673138.1</v>
      </c>
      <c r="H46" s="328"/>
      <c r="I46" s="362" t="s">
        <v>173</v>
      </c>
      <c r="J46" s="359">
        <v>27</v>
      </c>
    </row>
    <row r="47" spans="1:19">
      <c r="F47" s="359" t="s">
        <v>172</v>
      </c>
      <c r="G47" s="360">
        <f>G45+G46</f>
        <v>1247868.1000000001</v>
      </c>
      <c r="H47" s="328"/>
      <c r="I47" s="362" t="s">
        <v>174</v>
      </c>
      <c r="J47" s="359">
        <f>J45+J46</f>
        <v>37</v>
      </c>
    </row>
    <row r="48" spans="1:19" ht="23.25" customHeight="1"/>
    <row r="49" spans="1:17" ht="15.75">
      <c r="A49" s="480" t="s">
        <v>175</v>
      </c>
      <c r="B49" s="480"/>
      <c r="C49" s="480"/>
      <c r="D49" s="480"/>
      <c r="E49" s="480"/>
      <c r="F49" s="480"/>
      <c r="G49" s="480"/>
      <c r="H49" s="480"/>
      <c r="I49" s="480"/>
      <c r="J49" s="480"/>
      <c r="K49" s="480"/>
      <c r="L49" s="480"/>
      <c r="M49" s="480"/>
      <c r="N49" s="480"/>
    </row>
    <row r="50" spans="1:17" s="3" customFormat="1" ht="30" customHeight="1">
      <c r="A50" s="280"/>
      <c r="B50" s="281"/>
      <c r="C50" s="281"/>
      <c r="D50" s="281"/>
      <c r="E50" s="281"/>
      <c r="F50" s="281"/>
      <c r="G50" s="281"/>
      <c r="H50" s="281"/>
      <c r="I50" s="281"/>
      <c r="J50" s="281"/>
      <c r="K50" s="281"/>
      <c r="L50"/>
      <c r="M50" s="281"/>
      <c r="N50" s="281"/>
      <c r="O50"/>
    </row>
    <row r="51" spans="1:17" s="3" customFormat="1" ht="30" customHeight="1">
      <c r="A51" s="473" t="s">
        <v>1</v>
      </c>
      <c r="B51" s="470" t="s">
        <v>2</v>
      </c>
      <c r="C51" s="470" t="s">
        <v>3</v>
      </c>
      <c r="D51" s="473" t="s">
        <v>4</v>
      </c>
      <c r="E51" s="473" t="s">
        <v>5</v>
      </c>
      <c r="F51" s="473" t="s">
        <v>6</v>
      </c>
      <c r="G51" s="473" t="s">
        <v>7</v>
      </c>
      <c r="H51" s="473" t="s">
        <v>8</v>
      </c>
      <c r="I51" s="473" t="s">
        <v>9</v>
      </c>
      <c r="J51" s="475" t="s">
        <v>10</v>
      </c>
      <c r="K51" s="476"/>
      <c r="L51" s="477" t="s">
        <v>11</v>
      </c>
      <c r="M51" s="477"/>
      <c r="N51" s="470" t="s">
        <v>12</v>
      </c>
      <c r="O51" s="470" t="s">
        <v>13</v>
      </c>
      <c r="P51" s="470" t="s">
        <v>14</v>
      </c>
    </row>
    <row r="52" spans="1:17" s="3" customFormat="1" ht="35.25" customHeight="1">
      <c r="A52" s="474"/>
      <c r="B52" s="471"/>
      <c r="C52" s="471"/>
      <c r="D52" s="474"/>
      <c r="E52" s="474"/>
      <c r="F52" s="474"/>
      <c r="G52" s="474"/>
      <c r="H52" s="474"/>
      <c r="I52" s="474"/>
      <c r="J52" s="307">
        <v>2016</v>
      </c>
      <c r="K52" s="307">
        <v>2017</v>
      </c>
      <c r="L52" s="305" t="s">
        <v>15</v>
      </c>
      <c r="M52" s="305" t="s">
        <v>16</v>
      </c>
      <c r="N52" s="471"/>
      <c r="O52" s="471"/>
      <c r="P52" s="471"/>
    </row>
    <row r="53" spans="1:17" s="19" customFormat="1" ht="75" customHeight="1">
      <c r="A53" s="304">
        <v>1</v>
      </c>
      <c r="B53" s="118">
        <v>6</v>
      </c>
      <c r="C53" s="118">
        <v>1</v>
      </c>
      <c r="D53" s="118" t="s">
        <v>50</v>
      </c>
      <c r="E53" s="313" t="s">
        <v>1661</v>
      </c>
      <c r="F53" s="309" t="s">
        <v>1662</v>
      </c>
      <c r="G53" s="309" t="s">
        <v>1663</v>
      </c>
      <c r="H53" s="13" t="s">
        <v>433</v>
      </c>
      <c r="I53" s="309" t="s">
        <v>1664</v>
      </c>
      <c r="J53" s="309" t="s">
        <v>1659</v>
      </c>
      <c r="K53" s="312" t="s">
        <v>204</v>
      </c>
      <c r="L53" s="313" t="s">
        <v>26</v>
      </c>
      <c r="M53" s="313">
        <v>1</v>
      </c>
      <c r="N53" s="115">
        <v>32970</v>
      </c>
      <c r="O53" s="59" t="s">
        <v>1665</v>
      </c>
      <c r="P53" s="56">
        <v>26</v>
      </c>
    </row>
    <row r="54" spans="1:17" s="19" customFormat="1" ht="75" customHeight="1">
      <c r="A54" s="304">
        <v>2</v>
      </c>
      <c r="B54" s="118">
        <v>6</v>
      </c>
      <c r="C54" s="118">
        <v>1</v>
      </c>
      <c r="D54" s="118" t="s">
        <v>653</v>
      </c>
      <c r="E54" s="313" t="s">
        <v>1532</v>
      </c>
      <c r="F54" s="309" t="s">
        <v>1666</v>
      </c>
      <c r="G54" s="309" t="s">
        <v>1667</v>
      </c>
      <c r="H54" s="13" t="s">
        <v>466</v>
      </c>
      <c r="I54" s="306" t="s">
        <v>1668</v>
      </c>
      <c r="J54" s="306" t="s">
        <v>1466</v>
      </c>
      <c r="K54" s="312" t="s">
        <v>204</v>
      </c>
      <c r="L54" s="313" t="s">
        <v>119</v>
      </c>
      <c r="M54" s="313">
        <v>1</v>
      </c>
      <c r="N54" s="115">
        <v>12600</v>
      </c>
      <c r="O54" s="310" t="s">
        <v>1536</v>
      </c>
      <c r="P54" s="56">
        <v>24.5</v>
      </c>
    </row>
    <row r="55" spans="1:17" s="19" customFormat="1" ht="47.25" customHeight="1">
      <c r="A55" s="304">
        <v>3</v>
      </c>
      <c r="B55" s="118">
        <v>10</v>
      </c>
      <c r="C55" s="118">
        <v>5</v>
      </c>
      <c r="D55" s="118" t="s">
        <v>58</v>
      </c>
      <c r="E55" s="313" t="s">
        <v>1674</v>
      </c>
      <c r="F55" s="313" t="s">
        <v>1675</v>
      </c>
      <c r="G55" s="115" t="s">
        <v>1676</v>
      </c>
      <c r="H55" s="314" t="s">
        <v>1677</v>
      </c>
      <c r="I55" s="306" t="s">
        <v>1672</v>
      </c>
      <c r="J55" s="306" t="s">
        <v>1565</v>
      </c>
      <c r="K55" s="312" t="s">
        <v>204</v>
      </c>
      <c r="L55" s="313" t="s">
        <v>37</v>
      </c>
      <c r="M55" s="313">
        <v>1</v>
      </c>
      <c r="N55" s="115">
        <v>20000</v>
      </c>
      <c r="O55" s="310" t="s">
        <v>1678</v>
      </c>
      <c r="P55" s="312">
        <v>22</v>
      </c>
    </row>
    <row r="56" spans="1:17" s="19" customFormat="1" ht="12.75">
      <c r="A56" s="502">
        <v>4</v>
      </c>
      <c r="B56" s="519">
        <v>11</v>
      </c>
      <c r="C56" s="519">
        <v>5</v>
      </c>
      <c r="D56" s="519" t="s">
        <v>265</v>
      </c>
      <c r="E56" s="486" t="s">
        <v>1679</v>
      </c>
      <c r="F56" s="486" t="s">
        <v>1680</v>
      </c>
      <c r="G56" s="486" t="s">
        <v>1681</v>
      </c>
      <c r="H56" s="523" t="s">
        <v>572</v>
      </c>
      <c r="I56" s="494" t="s">
        <v>580</v>
      </c>
      <c r="J56" s="494" t="s">
        <v>1466</v>
      </c>
      <c r="K56" s="502" t="s">
        <v>204</v>
      </c>
      <c r="L56" s="316" t="s">
        <v>119</v>
      </c>
      <c r="M56" s="316">
        <v>10</v>
      </c>
      <c r="N56" s="523">
        <v>24250</v>
      </c>
      <c r="O56" s="494" t="s">
        <v>1682</v>
      </c>
      <c r="P56" s="502">
        <v>23.5</v>
      </c>
    </row>
    <row r="57" spans="1:17" s="19" customFormat="1" ht="25.5">
      <c r="A57" s="504"/>
      <c r="B57" s="520"/>
      <c r="C57" s="520"/>
      <c r="D57" s="520"/>
      <c r="E57" s="487"/>
      <c r="F57" s="487"/>
      <c r="G57" s="487"/>
      <c r="H57" s="525"/>
      <c r="I57" s="496"/>
      <c r="J57" s="496"/>
      <c r="K57" s="504"/>
      <c r="L57" s="316" t="s">
        <v>120</v>
      </c>
      <c r="M57" s="316">
        <v>300</v>
      </c>
      <c r="N57" s="525"/>
      <c r="O57" s="496"/>
      <c r="P57" s="504"/>
    </row>
    <row r="58" spans="1:17" s="19" customFormat="1" ht="12.75">
      <c r="A58" s="502">
        <v>5</v>
      </c>
      <c r="B58" s="519">
        <v>11</v>
      </c>
      <c r="C58" s="519">
        <v>1</v>
      </c>
      <c r="D58" s="519" t="s">
        <v>58</v>
      </c>
      <c r="E58" s="486" t="s">
        <v>1506</v>
      </c>
      <c r="F58" s="486" t="s">
        <v>1683</v>
      </c>
      <c r="G58" s="486" t="s">
        <v>1464</v>
      </c>
      <c r="H58" s="523" t="s">
        <v>1684</v>
      </c>
      <c r="I58" s="494" t="s">
        <v>1685</v>
      </c>
      <c r="J58" s="494" t="s">
        <v>1466</v>
      </c>
      <c r="K58" s="502" t="s">
        <v>204</v>
      </c>
      <c r="L58" s="370" t="s">
        <v>119</v>
      </c>
      <c r="M58" s="370">
        <v>1</v>
      </c>
      <c r="N58" s="523">
        <v>42222.21</v>
      </c>
      <c r="O58" s="494" t="s">
        <v>1686</v>
      </c>
      <c r="P58" s="502">
        <v>22.5</v>
      </c>
      <c r="Q58" s="521" t="s">
        <v>4073</v>
      </c>
    </row>
    <row r="59" spans="1:17" s="19" customFormat="1" ht="25.5">
      <c r="A59" s="503"/>
      <c r="B59" s="522"/>
      <c r="C59" s="522"/>
      <c r="D59" s="522"/>
      <c r="E59" s="500"/>
      <c r="F59" s="500"/>
      <c r="G59" s="500"/>
      <c r="H59" s="524"/>
      <c r="I59" s="495"/>
      <c r="J59" s="495"/>
      <c r="K59" s="503"/>
      <c r="L59" s="370" t="s">
        <v>120</v>
      </c>
      <c r="M59" s="370">
        <v>40</v>
      </c>
      <c r="N59" s="524"/>
      <c r="O59" s="495"/>
      <c r="P59" s="503"/>
      <c r="Q59" s="521"/>
    </row>
    <row r="60" spans="1:17" s="19" customFormat="1" ht="25.5">
      <c r="A60" s="503"/>
      <c r="B60" s="522"/>
      <c r="C60" s="522"/>
      <c r="D60" s="522"/>
      <c r="E60" s="500"/>
      <c r="F60" s="500"/>
      <c r="G60" s="500"/>
      <c r="H60" s="524"/>
      <c r="I60" s="495"/>
      <c r="J60" s="495"/>
      <c r="K60" s="503"/>
      <c r="L60" s="370" t="s">
        <v>26</v>
      </c>
      <c r="M60" s="370">
        <v>1</v>
      </c>
      <c r="N60" s="524"/>
      <c r="O60" s="495"/>
      <c r="P60" s="503"/>
      <c r="Q60" s="521"/>
    </row>
    <row r="61" spans="1:17" s="19" customFormat="1" ht="25.5">
      <c r="A61" s="504"/>
      <c r="B61" s="520"/>
      <c r="C61" s="520"/>
      <c r="D61" s="520"/>
      <c r="E61" s="487"/>
      <c r="F61" s="487"/>
      <c r="G61" s="487"/>
      <c r="H61" s="525"/>
      <c r="I61" s="496"/>
      <c r="J61" s="496"/>
      <c r="K61" s="504"/>
      <c r="L61" s="370" t="s">
        <v>582</v>
      </c>
      <c r="M61" s="370">
        <v>1</v>
      </c>
      <c r="N61" s="525"/>
      <c r="O61" s="496"/>
      <c r="P61" s="504"/>
      <c r="Q61" s="521"/>
    </row>
    <row r="62" spans="1:17" s="19" customFormat="1" ht="12.75">
      <c r="A62" s="502">
        <v>6</v>
      </c>
      <c r="B62" s="519">
        <v>11</v>
      </c>
      <c r="C62" s="519">
        <v>5</v>
      </c>
      <c r="D62" s="519" t="s">
        <v>58</v>
      </c>
      <c r="E62" s="486" t="s">
        <v>1687</v>
      </c>
      <c r="F62" s="486" t="s">
        <v>1688</v>
      </c>
      <c r="G62" s="486" t="s">
        <v>1464</v>
      </c>
      <c r="H62" s="523" t="s">
        <v>1689</v>
      </c>
      <c r="I62" s="494" t="s">
        <v>4074</v>
      </c>
      <c r="J62" s="494" t="s">
        <v>1565</v>
      </c>
      <c r="K62" s="502" t="s">
        <v>204</v>
      </c>
      <c r="L62" s="316" t="s">
        <v>63</v>
      </c>
      <c r="M62" s="316">
        <v>3</v>
      </c>
      <c r="N62" s="523">
        <v>11324</v>
      </c>
      <c r="O62" s="494" t="s">
        <v>1690</v>
      </c>
      <c r="P62" s="502">
        <v>22</v>
      </c>
    </row>
    <row r="63" spans="1:17" s="19" customFormat="1" ht="12.75">
      <c r="A63" s="503"/>
      <c r="B63" s="522"/>
      <c r="C63" s="522"/>
      <c r="D63" s="522"/>
      <c r="E63" s="500"/>
      <c r="F63" s="500"/>
      <c r="G63" s="500"/>
      <c r="H63" s="524"/>
      <c r="I63" s="495"/>
      <c r="J63" s="495"/>
      <c r="K63" s="503"/>
      <c r="L63" s="316" t="s">
        <v>119</v>
      </c>
      <c r="M63" s="316">
        <v>4</v>
      </c>
      <c r="N63" s="524"/>
      <c r="O63" s="495"/>
      <c r="P63" s="503"/>
    </row>
    <row r="64" spans="1:17" s="19" customFormat="1" ht="12.75">
      <c r="A64" s="504"/>
      <c r="B64" s="520"/>
      <c r="C64" s="520"/>
      <c r="D64" s="520"/>
      <c r="E64" s="487"/>
      <c r="F64" s="487"/>
      <c r="G64" s="487"/>
      <c r="H64" s="525"/>
      <c r="I64" s="496"/>
      <c r="J64" s="496"/>
      <c r="K64" s="504"/>
      <c r="L64" s="316" t="s">
        <v>2051</v>
      </c>
      <c r="M64" s="317">
        <v>1000</v>
      </c>
      <c r="N64" s="525"/>
      <c r="O64" s="496"/>
      <c r="P64" s="504"/>
    </row>
    <row r="65" spans="1:16" s="19" customFormat="1" ht="63.75">
      <c r="A65" s="304">
        <v>7</v>
      </c>
      <c r="B65" s="118">
        <v>12</v>
      </c>
      <c r="C65" s="118">
        <v>4</v>
      </c>
      <c r="D65" s="118" t="s">
        <v>99</v>
      </c>
      <c r="E65" s="313" t="s">
        <v>1691</v>
      </c>
      <c r="F65" s="309" t="s">
        <v>1692</v>
      </c>
      <c r="G65" s="309" t="s">
        <v>1693</v>
      </c>
      <c r="H65" s="114" t="s">
        <v>662</v>
      </c>
      <c r="I65" s="306" t="s">
        <v>1694</v>
      </c>
      <c r="J65" s="306" t="s">
        <v>1517</v>
      </c>
      <c r="K65" s="312" t="s">
        <v>204</v>
      </c>
      <c r="L65" s="316" t="s">
        <v>63</v>
      </c>
      <c r="M65" s="316">
        <v>1</v>
      </c>
      <c r="N65" s="114">
        <v>3750</v>
      </c>
      <c r="O65" s="310" t="s">
        <v>1695</v>
      </c>
      <c r="P65" s="309">
        <v>25</v>
      </c>
    </row>
    <row r="66" spans="1:16" s="19" customFormat="1" ht="78" customHeight="1">
      <c r="A66" s="304">
        <v>8</v>
      </c>
      <c r="B66" s="118">
        <v>13</v>
      </c>
      <c r="C66" s="118">
        <v>3</v>
      </c>
      <c r="D66" s="118" t="s">
        <v>58</v>
      </c>
      <c r="E66" s="308" t="s">
        <v>1696</v>
      </c>
      <c r="F66" s="306" t="s">
        <v>1697</v>
      </c>
      <c r="G66" s="306" t="s">
        <v>1698</v>
      </c>
      <c r="H66" s="311" t="s">
        <v>1699</v>
      </c>
      <c r="I66" s="318" t="s">
        <v>1700</v>
      </c>
      <c r="J66" s="306" t="s">
        <v>1582</v>
      </c>
      <c r="K66" s="304" t="s">
        <v>204</v>
      </c>
      <c r="L66" s="315" t="s">
        <v>37</v>
      </c>
      <c r="M66" s="315">
        <v>1</v>
      </c>
      <c r="N66" s="318">
        <v>18310.009999999998</v>
      </c>
      <c r="O66" s="310" t="s">
        <v>1701</v>
      </c>
      <c r="P66" s="304">
        <v>29</v>
      </c>
    </row>
    <row r="67" spans="1:16" s="19" customFormat="1" ht="12.75">
      <c r="A67" s="515">
        <v>9</v>
      </c>
      <c r="B67" s="469">
        <v>13</v>
      </c>
      <c r="C67" s="469">
        <v>5</v>
      </c>
      <c r="D67" s="469" t="s">
        <v>58</v>
      </c>
      <c r="E67" s="516" t="s">
        <v>1568</v>
      </c>
      <c r="F67" s="508" t="s">
        <v>1702</v>
      </c>
      <c r="G67" s="508" t="s">
        <v>1703</v>
      </c>
      <c r="H67" s="517" t="s">
        <v>553</v>
      </c>
      <c r="I67" s="508" t="s">
        <v>1704</v>
      </c>
      <c r="J67" s="508" t="s">
        <v>1466</v>
      </c>
      <c r="K67" s="515" t="s">
        <v>204</v>
      </c>
      <c r="L67" s="316" t="s">
        <v>2429</v>
      </c>
      <c r="M67" s="316">
        <v>2</v>
      </c>
      <c r="N67" s="518">
        <v>25450.16</v>
      </c>
      <c r="O67" s="508" t="s">
        <v>1573</v>
      </c>
      <c r="P67" s="515">
        <v>22.5</v>
      </c>
    </row>
    <row r="68" spans="1:16" s="19" customFormat="1" ht="12.75">
      <c r="A68" s="515"/>
      <c r="B68" s="469"/>
      <c r="C68" s="469"/>
      <c r="D68" s="469"/>
      <c r="E68" s="516"/>
      <c r="F68" s="508"/>
      <c r="G68" s="508"/>
      <c r="H68" s="517"/>
      <c r="I68" s="508"/>
      <c r="J68" s="508"/>
      <c r="K68" s="515"/>
      <c r="L68" s="316" t="s">
        <v>119</v>
      </c>
      <c r="M68" s="316">
        <v>2</v>
      </c>
      <c r="N68" s="518"/>
      <c r="O68" s="508"/>
      <c r="P68" s="515"/>
    </row>
    <row r="69" spans="1:16" ht="51.75" customHeight="1">
      <c r="A69" s="515"/>
      <c r="B69" s="469"/>
      <c r="C69" s="469"/>
      <c r="D69" s="469"/>
      <c r="E69" s="516"/>
      <c r="F69" s="508"/>
      <c r="G69" s="508"/>
      <c r="H69" s="517"/>
      <c r="I69" s="508"/>
      <c r="J69" s="508"/>
      <c r="K69" s="515"/>
      <c r="L69" s="88" t="s">
        <v>63</v>
      </c>
      <c r="M69" s="88">
        <v>2</v>
      </c>
      <c r="N69" s="518"/>
      <c r="O69" s="508"/>
      <c r="P69" s="515"/>
    </row>
  </sheetData>
  <mergeCells count="88">
    <mergeCell ref="A49:N49"/>
    <mergeCell ref="L51:M51"/>
    <mergeCell ref="N51:N52"/>
    <mergeCell ref="I51:I52"/>
    <mergeCell ref="J51:K51"/>
    <mergeCell ref="A51:A52"/>
    <mergeCell ref="B51:B52"/>
    <mergeCell ref="C51:C52"/>
    <mergeCell ref="D51:D52"/>
    <mergeCell ref="E51:E52"/>
    <mergeCell ref="J4:K4"/>
    <mergeCell ref="P39:S41"/>
    <mergeCell ref="A42:A43"/>
    <mergeCell ref="B42:B43"/>
    <mergeCell ref="C42:C43"/>
    <mergeCell ref="D42:D43"/>
    <mergeCell ref="E42:E43"/>
    <mergeCell ref="F42:F43"/>
    <mergeCell ref="G42:G43"/>
    <mergeCell ref="H42:H43"/>
    <mergeCell ref="I42:I43"/>
    <mergeCell ref="J42:J43"/>
    <mergeCell ref="K42:K43"/>
    <mergeCell ref="M42:M43"/>
    <mergeCell ref="N42:N43"/>
    <mergeCell ref="O42:O43"/>
    <mergeCell ref="P51:P52"/>
    <mergeCell ref="F51:F52"/>
    <mergeCell ref="G51:G52"/>
    <mergeCell ref="H51:H52"/>
    <mergeCell ref="O58:O61"/>
    <mergeCell ref="P58:P61"/>
    <mergeCell ref="K56:K57"/>
    <mergeCell ref="N56:N57"/>
    <mergeCell ref="O56:O57"/>
    <mergeCell ref="P56:P57"/>
    <mergeCell ref="F56:F57"/>
    <mergeCell ref="G56:G57"/>
    <mergeCell ref="H56:H57"/>
    <mergeCell ref="I56:I57"/>
    <mergeCell ref="J56:J57"/>
    <mergeCell ref="O51:O52"/>
    <mergeCell ref="C58:C61"/>
    <mergeCell ref="D58:D61"/>
    <mergeCell ref="E58:E61"/>
    <mergeCell ref="K58:K61"/>
    <mergeCell ref="N58:N61"/>
    <mergeCell ref="F58:F61"/>
    <mergeCell ref="G58:G61"/>
    <mergeCell ref="H58:H61"/>
    <mergeCell ref="I58:I61"/>
    <mergeCell ref="J58:J61"/>
    <mergeCell ref="Q58:Q61"/>
    <mergeCell ref="A62:A64"/>
    <mergeCell ref="B62:B64"/>
    <mergeCell ref="C62:C64"/>
    <mergeCell ref="D62:D64"/>
    <mergeCell ref="E62:E64"/>
    <mergeCell ref="F62:F64"/>
    <mergeCell ref="G62:G64"/>
    <mergeCell ref="H62:H64"/>
    <mergeCell ref="I62:I64"/>
    <mergeCell ref="J62:J64"/>
    <mergeCell ref="K62:K64"/>
    <mergeCell ref="N62:N64"/>
    <mergeCell ref="O62:O64"/>
    <mergeCell ref="A58:A61"/>
    <mergeCell ref="B58:B61"/>
    <mergeCell ref="A56:A57"/>
    <mergeCell ref="B56:B57"/>
    <mergeCell ref="C56:C57"/>
    <mergeCell ref="D56:D57"/>
    <mergeCell ref="E56:E57"/>
    <mergeCell ref="P62:P64"/>
    <mergeCell ref="A67:A69"/>
    <mergeCell ref="B67:B69"/>
    <mergeCell ref="C67:C69"/>
    <mergeCell ref="D67:D69"/>
    <mergeCell ref="E67:E69"/>
    <mergeCell ref="F67:F69"/>
    <mergeCell ref="G67:G69"/>
    <mergeCell ref="H67:H69"/>
    <mergeCell ref="I67:I69"/>
    <mergeCell ref="J67:J69"/>
    <mergeCell ref="K67:K69"/>
    <mergeCell ref="N67:N69"/>
    <mergeCell ref="O67:O69"/>
    <mergeCell ref="P67:P69"/>
  </mergeCells>
  <pageMargins left="0.11811023622047245" right="0.11811023622047245" top="0.35433070866141736" bottom="0.35433070866141736" header="0.31496062992125984" footer="0.31496062992125984"/>
  <pageSetup paperSize="8"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95"/>
  <sheetViews>
    <sheetView topLeftCell="A85" zoomScale="60" zoomScaleNormal="60" workbookViewId="0">
      <selection activeCell="G59" sqref="G59:G63"/>
    </sheetView>
  </sheetViews>
  <sheetFormatPr defaultColWidth="9.140625" defaultRowHeight="15"/>
  <cols>
    <col min="1" max="1" width="6.42578125"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17" max="17" width="20.42578125"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252" t="s">
        <v>3393</v>
      </c>
      <c r="B2" s="253"/>
      <c r="C2" s="253"/>
      <c r="D2" s="253"/>
      <c r="E2" s="253"/>
      <c r="F2" s="253"/>
      <c r="G2" s="253"/>
      <c r="H2" s="253"/>
      <c r="I2" s="253"/>
      <c r="J2" s="253"/>
      <c r="K2" s="253"/>
      <c r="L2" s="253"/>
      <c r="M2" s="253"/>
    </row>
    <row r="3" spans="1:16" ht="15.75">
      <c r="A3" s="252"/>
      <c r="B3" s="253"/>
      <c r="C3" s="253"/>
      <c r="D3" s="253"/>
      <c r="E3" s="253"/>
      <c r="F3" s="253"/>
      <c r="G3" s="253"/>
      <c r="H3" s="253"/>
      <c r="I3" s="253"/>
      <c r="J3" s="253"/>
      <c r="K3" s="253"/>
      <c r="L3" s="253"/>
      <c r="M3" s="253"/>
    </row>
    <row r="4" spans="1:16" s="3" customFormat="1" ht="30" customHeight="1">
      <c r="A4" s="473" t="s">
        <v>1</v>
      </c>
      <c r="B4" s="470" t="s">
        <v>2</v>
      </c>
      <c r="C4" s="470" t="s">
        <v>3</v>
      </c>
      <c r="D4" s="473" t="s">
        <v>4</v>
      </c>
      <c r="E4" s="473" t="s">
        <v>5</v>
      </c>
      <c r="F4" s="473" t="s">
        <v>6</v>
      </c>
      <c r="G4" s="473" t="s">
        <v>7</v>
      </c>
      <c r="H4" s="473" t="s">
        <v>8</v>
      </c>
      <c r="I4" s="473" t="s">
        <v>9</v>
      </c>
      <c r="J4" s="475" t="s">
        <v>10</v>
      </c>
      <c r="K4" s="476"/>
      <c r="L4" s="477" t="s">
        <v>11</v>
      </c>
      <c r="M4" s="477"/>
      <c r="N4" s="470" t="s">
        <v>12</v>
      </c>
      <c r="O4" s="470" t="s">
        <v>13</v>
      </c>
      <c r="P4" s="470" t="s">
        <v>14</v>
      </c>
    </row>
    <row r="5" spans="1:16" s="3" customFormat="1" ht="35.25" customHeight="1">
      <c r="A5" s="474"/>
      <c r="B5" s="471"/>
      <c r="C5" s="471"/>
      <c r="D5" s="474"/>
      <c r="E5" s="474"/>
      <c r="F5" s="474"/>
      <c r="G5" s="474"/>
      <c r="H5" s="474"/>
      <c r="I5" s="474"/>
      <c r="J5" s="251">
        <v>2016</v>
      </c>
      <c r="K5" s="251">
        <v>2017</v>
      </c>
      <c r="L5" s="250" t="s">
        <v>15</v>
      </c>
      <c r="M5" s="250" t="s">
        <v>16</v>
      </c>
      <c r="N5" s="471"/>
      <c r="O5" s="471"/>
      <c r="P5" s="471"/>
    </row>
    <row r="6" spans="1:16" s="40" customFormat="1" ht="51" customHeight="1">
      <c r="A6" s="469">
        <v>1</v>
      </c>
      <c r="B6" s="469">
        <v>10</v>
      </c>
      <c r="C6" s="469">
        <v>4</v>
      </c>
      <c r="D6" s="469" t="s">
        <v>99</v>
      </c>
      <c r="E6" s="531" t="s">
        <v>3394</v>
      </c>
      <c r="F6" s="469" t="s">
        <v>3395</v>
      </c>
      <c r="G6" s="472" t="s">
        <v>3396</v>
      </c>
      <c r="H6" s="472" t="s">
        <v>3397</v>
      </c>
      <c r="I6" s="472" t="s">
        <v>3398</v>
      </c>
      <c r="J6" s="469" t="s">
        <v>3399</v>
      </c>
      <c r="K6" s="529" t="s">
        <v>204</v>
      </c>
      <c r="L6" s="411" t="s">
        <v>38</v>
      </c>
      <c r="M6" s="413">
        <v>40</v>
      </c>
      <c r="N6" s="532">
        <v>45000</v>
      </c>
      <c r="O6" s="472" t="s">
        <v>3400</v>
      </c>
      <c r="P6" s="469" t="s">
        <v>29</v>
      </c>
    </row>
    <row r="7" spans="1:16" s="40" customFormat="1" ht="51" customHeight="1">
      <c r="A7" s="469"/>
      <c r="B7" s="469"/>
      <c r="C7" s="469"/>
      <c r="D7" s="469"/>
      <c r="E7" s="531"/>
      <c r="F7" s="469"/>
      <c r="G7" s="472"/>
      <c r="H7" s="472"/>
      <c r="I7" s="472"/>
      <c r="J7" s="469"/>
      <c r="K7" s="529"/>
      <c r="L7" s="411" t="s">
        <v>63</v>
      </c>
      <c r="M7" s="413">
        <v>3</v>
      </c>
      <c r="N7" s="532"/>
      <c r="O7" s="472"/>
      <c r="P7" s="469"/>
    </row>
    <row r="8" spans="1:16" s="274" customFormat="1" ht="75" customHeight="1">
      <c r="A8" s="73">
        <v>2</v>
      </c>
      <c r="B8" s="119">
        <v>10</v>
      </c>
      <c r="C8" s="119">
        <v>4</v>
      </c>
      <c r="D8" s="119" t="s">
        <v>99</v>
      </c>
      <c r="E8" s="272" t="s">
        <v>3394</v>
      </c>
      <c r="F8" s="119" t="s">
        <v>352</v>
      </c>
      <c r="G8" s="272" t="s">
        <v>4033</v>
      </c>
      <c r="H8" s="414" t="s">
        <v>4034</v>
      </c>
      <c r="I8" s="272" t="s">
        <v>4035</v>
      </c>
      <c r="J8" s="119" t="s">
        <v>3399</v>
      </c>
      <c r="K8" s="414"/>
      <c r="L8" s="414" t="s">
        <v>38</v>
      </c>
      <c r="M8" s="119">
        <v>40</v>
      </c>
      <c r="N8" s="415">
        <v>65000</v>
      </c>
      <c r="O8" s="272" t="s">
        <v>3400</v>
      </c>
      <c r="P8" s="119" t="s">
        <v>29</v>
      </c>
    </row>
    <row r="9" spans="1:16" s="274" customFormat="1" ht="68.25" customHeight="1">
      <c r="A9" s="73">
        <v>3</v>
      </c>
      <c r="B9" s="119">
        <v>10</v>
      </c>
      <c r="C9" s="359">
        <v>4</v>
      </c>
      <c r="D9" s="119" t="s">
        <v>99</v>
      </c>
      <c r="E9" s="272" t="s">
        <v>3394</v>
      </c>
      <c r="F9" s="119" t="s">
        <v>3672</v>
      </c>
      <c r="G9" s="272" t="s">
        <v>4036</v>
      </c>
      <c r="H9" s="272" t="s">
        <v>4037</v>
      </c>
      <c r="I9" s="272" t="s">
        <v>4038</v>
      </c>
      <c r="J9" s="119" t="s">
        <v>3399</v>
      </c>
      <c r="K9" s="414"/>
      <c r="L9" s="414" t="s">
        <v>38</v>
      </c>
      <c r="M9" s="119">
        <v>10</v>
      </c>
      <c r="N9" s="415">
        <v>50000</v>
      </c>
      <c r="O9" s="272" t="s">
        <v>3400</v>
      </c>
      <c r="P9" s="119" t="s">
        <v>29</v>
      </c>
    </row>
    <row r="10" spans="1:16" s="274" customFormat="1" ht="70.5" customHeight="1">
      <c r="A10" s="73">
        <v>4</v>
      </c>
      <c r="B10" s="119">
        <v>13</v>
      </c>
      <c r="C10" s="119">
        <v>4</v>
      </c>
      <c r="D10" s="414" t="s">
        <v>99</v>
      </c>
      <c r="E10" s="272" t="s">
        <v>3394</v>
      </c>
      <c r="F10" s="119" t="s">
        <v>3673</v>
      </c>
      <c r="G10" s="272" t="s">
        <v>4039</v>
      </c>
      <c r="H10" s="414" t="s">
        <v>408</v>
      </c>
      <c r="I10" s="414" t="s">
        <v>4040</v>
      </c>
      <c r="J10" s="119" t="s">
        <v>3399</v>
      </c>
      <c r="K10" s="414"/>
      <c r="L10" s="414" t="s">
        <v>698</v>
      </c>
      <c r="M10" s="119">
        <v>4000</v>
      </c>
      <c r="N10" s="415">
        <v>35000</v>
      </c>
      <c r="O10" s="272" t="s">
        <v>3400</v>
      </c>
      <c r="P10" s="119" t="s">
        <v>29</v>
      </c>
    </row>
    <row r="11" spans="1:16" s="40" customFormat="1" ht="38.25">
      <c r="A11" s="469">
        <v>5</v>
      </c>
      <c r="B11" s="469">
        <v>6</v>
      </c>
      <c r="C11" s="469">
        <v>1</v>
      </c>
      <c r="D11" s="469" t="s">
        <v>58</v>
      </c>
      <c r="E11" s="531" t="s">
        <v>3394</v>
      </c>
      <c r="F11" s="469" t="s">
        <v>3401</v>
      </c>
      <c r="G11" s="472" t="s">
        <v>3402</v>
      </c>
      <c r="H11" s="472" t="s">
        <v>3403</v>
      </c>
      <c r="I11" s="472" t="s">
        <v>3404</v>
      </c>
      <c r="J11" s="469" t="s">
        <v>3399</v>
      </c>
      <c r="K11" s="529" t="s">
        <v>204</v>
      </c>
      <c r="L11" s="411" t="s">
        <v>75</v>
      </c>
      <c r="M11" s="413">
        <v>500</v>
      </c>
      <c r="N11" s="532">
        <v>80000</v>
      </c>
      <c r="O11" s="472" t="s">
        <v>3400</v>
      </c>
      <c r="P11" s="469" t="s">
        <v>29</v>
      </c>
    </row>
    <row r="12" spans="1:16" s="40" customFormat="1" ht="31.5" customHeight="1">
      <c r="A12" s="469"/>
      <c r="B12" s="469"/>
      <c r="C12" s="469"/>
      <c r="D12" s="469"/>
      <c r="E12" s="531"/>
      <c r="F12" s="469"/>
      <c r="G12" s="472"/>
      <c r="H12" s="472"/>
      <c r="I12" s="472"/>
      <c r="J12" s="469"/>
      <c r="K12" s="529"/>
      <c r="L12" s="411" t="s">
        <v>63</v>
      </c>
      <c r="M12" s="413">
        <v>3</v>
      </c>
      <c r="N12" s="532"/>
      <c r="O12" s="472"/>
      <c r="P12" s="469"/>
    </row>
    <row r="13" spans="1:16" s="40" customFormat="1" ht="43.5" customHeight="1">
      <c r="A13" s="469"/>
      <c r="B13" s="469"/>
      <c r="C13" s="469"/>
      <c r="D13" s="469"/>
      <c r="E13" s="531"/>
      <c r="F13" s="469"/>
      <c r="G13" s="472"/>
      <c r="H13" s="472"/>
      <c r="I13" s="472"/>
      <c r="J13" s="469"/>
      <c r="K13" s="529"/>
      <c r="L13" s="411" t="s">
        <v>26</v>
      </c>
      <c r="M13" s="413">
        <v>1</v>
      </c>
      <c r="N13" s="532"/>
      <c r="O13" s="472"/>
      <c r="P13" s="469"/>
    </row>
    <row r="14" spans="1:16" s="40" customFormat="1" ht="63.75" customHeight="1">
      <c r="A14" s="469">
        <v>6</v>
      </c>
      <c r="B14" s="469">
        <v>6</v>
      </c>
      <c r="C14" s="469">
        <v>1</v>
      </c>
      <c r="D14" s="469" t="s">
        <v>58</v>
      </c>
      <c r="E14" s="531" t="s">
        <v>3394</v>
      </c>
      <c r="F14" s="472" t="s">
        <v>3405</v>
      </c>
      <c r="G14" s="472" t="s">
        <v>3406</v>
      </c>
      <c r="H14" s="472" t="s">
        <v>3403</v>
      </c>
      <c r="I14" s="472" t="s">
        <v>3407</v>
      </c>
      <c r="J14" s="469" t="s">
        <v>3399</v>
      </c>
      <c r="K14" s="529" t="s">
        <v>204</v>
      </c>
      <c r="L14" s="411" t="s">
        <v>75</v>
      </c>
      <c r="M14" s="413">
        <v>500</v>
      </c>
      <c r="N14" s="469">
        <v>80000</v>
      </c>
      <c r="O14" s="472" t="s">
        <v>3400</v>
      </c>
      <c r="P14" s="469" t="s">
        <v>29</v>
      </c>
    </row>
    <row r="15" spans="1:16" s="40" customFormat="1">
      <c r="A15" s="469"/>
      <c r="B15" s="469"/>
      <c r="C15" s="469"/>
      <c r="D15" s="469"/>
      <c r="E15" s="531"/>
      <c r="F15" s="472"/>
      <c r="G15" s="472"/>
      <c r="H15" s="472"/>
      <c r="I15" s="472"/>
      <c r="J15" s="469"/>
      <c r="K15" s="529"/>
      <c r="L15" s="411" t="s">
        <v>63</v>
      </c>
      <c r="M15" s="413">
        <v>3</v>
      </c>
      <c r="N15" s="469"/>
      <c r="O15" s="472"/>
      <c r="P15" s="469"/>
    </row>
    <row r="16" spans="1:16" s="40" customFormat="1" ht="25.5">
      <c r="A16" s="469"/>
      <c r="B16" s="469"/>
      <c r="C16" s="469"/>
      <c r="D16" s="469"/>
      <c r="E16" s="531"/>
      <c r="F16" s="472"/>
      <c r="G16" s="472"/>
      <c r="H16" s="472"/>
      <c r="I16" s="472"/>
      <c r="J16" s="469"/>
      <c r="K16" s="529"/>
      <c r="L16" s="411" t="s">
        <v>26</v>
      </c>
      <c r="M16" s="413">
        <v>1</v>
      </c>
      <c r="N16" s="469"/>
      <c r="O16" s="472"/>
      <c r="P16" s="469"/>
    </row>
    <row r="17" spans="1:16" s="40" customFormat="1" ht="25.5">
      <c r="A17" s="469">
        <v>7</v>
      </c>
      <c r="B17" s="469">
        <v>6</v>
      </c>
      <c r="C17" s="469">
        <v>3</v>
      </c>
      <c r="D17" s="469" t="s">
        <v>58</v>
      </c>
      <c r="E17" s="531" t="s">
        <v>3394</v>
      </c>
      <c r="F17" s="472" t="s">
        <v>3408</v>
      </c>
      <c r="G17" s="472" t="s">
        <v>3409</v>
      </c>
      <c r="H17" s="472" t="s">
        <v>3410</v>
      </c>
      <c r="I17" s="469"/>
      <c r="J17" s="469" t="s">
        <v>3399</v>
      </c>
      <c r="K17" s="529" t="s">
        <v>204</v>
      </c>
      <c r="L17" s="411" t="s">
        <v>26</v>
      </c>
      <c r="M17" s="413">
        <v>4</v>
      </c>
      <c r="N17" s="469">
        <v>20000</v>
      </c>
      <c r="O17" s="472" t="s">
        <v>3400</v>
      </c>
      <c r="P17" s="469" t="s">
        <v>29</v>
      </c>
    </row>
    <row r="18" spans="1:16" s="40" customFormat="1" ht="38.25">
      <c r="A18" s="469"/>
      <c r="B18" s="469"/>
      <c r="C18" s="469"/>
      <c r="D18" s="469"/>
      <c r="E18" s="531"/>
      <c r="F18" s="472"/>
      <c r="G18" s="472"/>
      <c r="H18" s="472"/>
      <c r="I18" s="469"/>
      <c r="J18" s="469"/>
      <c r="K18" s="529"/>
      <c r="L18" s="411" t="s">
        <v>75</v>
      </c>
      <c r="M18" s="413">
        <v>160</v>
      </c>
      <c r="N18" s="469"/>
      <c r="O18" s="472"/>
      <c r="P18" s="469"/>
    </row>
    <row r="19" spans="1:16" s="40" customFormat="1" ht="51">
      <c r="A19" s="119">
        <v>8</v>
      </c>
      <c r="B19" s="119">
        <v>10</v>
      </c>
      <c r="C19" s="119">
        <v>4</v>
      </c>
      <c r="D19" s="119" t="s">
        <v>99</v>
      </c>
      <c r="E19" s="380" t="s">
        <v>3394</v>
      </c>
      <c r="F19" s="73" t="s">
        <v>3411</v>
      </c>
      <c r="G19" s="73" t="s">
        <v>3412</v>
      </c>
      <c r="H19" s="119" t="s">
        <v>3413</v>
      </c>
      <c r="I19" s="73" t="s">
        <v>3414</v>
      </c>
      <c r="J19" s="119" t="s">
        <v>3399</v>
      </c>
      <c r="K19" s="379" t="s">
        <v>204</v>
      </c>
      <c r="L19" s="411" t="s">
        <v>37</v>
      </c>
      <c r="M19" s="413">
        <v>3</v>
      </c>
      <c r="N19" s="119">
        <v>73000</v>
      </c>
      <c r="O19" s="73" t="s">
        <v>3400</v>
      </c>
      <c r="P19" s="119" t="s">
        <v>29</v>
      </c>
    </row>
    <row r="20" spans="1:16" s="3" customFormat="1" ht="25.5">
      <c r="A20" s="469">
        <v>9</v>
      </c>
      <c r="B20" s="469">
        <v>13</v>
      </c>
      <c r="C20" s="469">
        <v>5</v>
      </c>
      <c r="D20" s="469">
        <v>6</v>
      </c>
      <c r="E20" s="472" t="s">
        <v>3415</v>
      </c>
      <c r="F20" s="472" t="s">
        <v>3385</v>
      </c>
      <c r="G20" s="472" t="s">
        <v>3416</v>
      </c>
      <c r="H20" s="472" t="s">
        <v>3417</v>
      </c>
      <c r="I20" s="472" t="s">
        <v>3418</v>
      </c>
      <c r="J20" s="469" t="s">
        <v>3419</v>
      </c>
      <c r="K20" s="529" t="s">
        <v>204</v>
      </c>
      <c r="L20" s="411" t="s">
        <v>120</v>
      </c>
      <c r="M20" s="73">
        <v>300</v>
      </c>
      <c r="N20" s="530">
        <v>62000</v>
      </c>
      <c r="O20" s="472" t="s">
        <v>3420</v>
      </c>
      <c r="P20" s="472">
        <v>34.5</v>
      </c>
    </row>
    <row r="21" spans="1:16" s="3" customFormat="1" ht="38.25">
      <c r="A21" s="469"/>
      <c r="B21" s="469"/>
      <c r="C21" s="469"/>
      <c r="D21" s="469"/>
      <c r="E21" s="472"/>
      <c r="F21" s="472"/>
      <c r="G21" s="472"/>
      <c r="H21" s="472"/>
      <c r="I21" s="472"/>
      <c r="J21" s="469"/>
      <c r="K21" s="529"/>
      <c r="L21" s="411" t="s">
        <v>75</v>
      </c>
      <c r="M21" s="73">
        <v>150</v>
      </c>
      <c r="N21" s="530"/>
      <c r="O21" s="472"/>
      <c r="P21" s="472"/>
    </row>
    <row r="22" spans="1:16" s="3" customFormat="1" ht="38.25">
      <c r="A22" s="469"/>
      <c r="B22" s="469"/>
      <c r="C22" s="469"/>
      <c r="D22" s="469"/>
      <c r="E22" s="472"/>
      <c r="F22" s="472"/>
      <c r="G22" s="472"/>
      <c r="H22" s="472"/>
      <c r="I22" s="472"/>
      <c r="J22" s="469"/>
      <c r="K22" s="529"/>
      <c r="L22" s="411" t="s">
        <v>3421</v>
      </c>
      <c r="M22" s="73">
        <v>1</v>
      </c>
      <c r="N22" s="530"/>
      <c r="O22" s="472"/>
      <c r="P22" s="472"/>
    </row>
    <row r="23" spans="1:16" s="3" customFormat="1" ht="38.25" customHeight="1">
      <c r="A23" s="469">
        <v>10</v>
      </c>
      <c r="B23" s="469">
        <v>13</v>
      </c>
      <c r="C23" s="469">
        <v>1</v>
      </c>
      <c r="D23" s="469">
        <v>6</v>
      </c>
      <c r="E23" s="472" t="s">
        <v>3422</v>
      </c>
      <c r="F23" s="472" t="s">
        <v>3423</v>
      </c>
      <c r="G23" s="472" t="s">
        <v>3424</v>
      </c>
      <c r="H23" s="469" t="s">
        <v>317</v>
      </c>
      <c r="I23" s="472" t="s">
        <v>3425</v>
      </c>
      <c r="J23" s="469" t="s">
        <v>3426</v>
      </c>
      <c r="K23" s="529" t="s">
        <v>204</v>
      </c>
      <c r="L23" s="380" t="s">
        <v>120</v>
      </c>
      <c r="M23" s="73">
        <v>372</v>
      </c>
      <c r="N23" s="530">
        <v>59716.5</v>
      </c>
      <c r="O23" s="472" t="s">
        <v>3427</v>
      </c>
      <c r="P23" s="472">
        <v>34</v>
      </c>
    </row>
    <row r="24" spans="1:16" s="3" customFormat="1" ht="25.5">
      <c r="A24" s="469"/>
      <c r="B24" s="469"/>
      <c r="C24" s="469"/>
      <c r="D24" s="469"/>
      <c r="E24" s="472"/>
      <c r="F24" s="472"/>
      <c r="G24" s="472"/>
      <c r="H24" s="469"/>
      <c r="I24" s="472"/>
      <c r="J24" s="469"/>
      <c r="K24" s="529"/>
      <c r="L24" s="380" t="s">
        <v>3428</v>
      </c>
      <c r="M24" s="73">
        <v>110</v>
      </c>
      <c r="N24" s="530"/>
      <c r="O24" s="472"/>
      <c r="P24" s="472"/>
    </row>
    <row r="25" spans="1:16" s="3" customFormat="1" ht="38.25">
      <c r="A25" s="119">
        <v>11</v>
      </c>
      <c r="B25" s="119">
        <v>13</v>
      </c>
      <c r="C25" s="119" t="s">
        <v>3429</v>
      </c>
      <c r="D25" s="119">
        <v>6</v>
      </c>
      <c r="E25" s="73" t="s">
        <v>3430</v>
      </c>
      <c r="F25" s="73" t="s">
        <v>3431</v>
      </c>
      <c r="G25" s="73" t="s">
        <v>3432</v>
      </c>
      <c r="H25" s="119" t="s">
        <v>408</v>
      </c>
      <c r="I25" s="73" t="s">
        <v>3433</v>
      </c>
      <c r="J25" s="119" t="s">
        <v>3434</v>
      </c>
      <c r="K25" s="379" t="s">
        <v>204</v>
      </c>
      <c r="L25" s="380" t="s">
        <v>3435</v>
      </c>
      <c r="M25" s="73">
        <v>1</v>
      </c>
      <c r="N25" s="122">
        <v>25900</v>
      </c>
      <c r="O25" s="73" t="s">
        <v>3436</v>
      </c>
      <c r="P25" s="73">
        <v>34</v>
      </c>
    </row>
    <row r="26" spans="1:16" s="3" customFormat="1" ht="51">
      <c r="A26" s="119">
        <v>12</v>
      </c>
      <c r="B26" s="119">
        <v>13</v>
      </c>
      <c r="C26" s="119" t="s">
        <v>3429</v>
      </c>
      <c r="D26" s="119">
        <v>6</v>
      </c>
      <c r="E26" s="73" t="s">
        <v>3430</v>
      </c>
      <c r="F26" s="73" t="s">
        <v>3437</v>
      </c>
      <c r="G26" s="73" t="s">
        <v>3438</v>
      </c>
      <c r="H26" s="73" t="s">
        <v>3439</v>
      </c>
      <c r="I26" s="73" t="s">
        <v>3440</v>
      </c>
      <c r="J26" s="119" t="s">
        <v>3441</v>
      </c>
      <c r="K26" s="379" t="s">
        <v>204</v>
      </c>
      <c r="L26" s="380" t="s">
        <v>3442</v>
      </c>
      <c r="M26" s="73">
        <v>1</v>
      </c>
      <c r="N26" s="122">
        <v>30000.02</v>
      </c>
      <c r="O26" s="73" t="s">
        <v>3443</v>
      </c>
      <c r="P26" s="73">
        <v>33.5</v>
      </c>
    </row>
    <row r="27" spans="1:16" s="3" customFormat="1" ht="38.25">
      <c r="A27" s="119">
        <v>13</v>
      </c>
      <c r="B27" s="119">
        <v>13</v>
      </c>
      <c r="C27" s="119">
        <v>5</v>
      </c>
      <c r="D27" s="119">
        <v>6</v>
      </c>
      <c r="E27" s="73" t="s">
        <v>3444</v>
      </c>
      <c r="F27" s="73" t="s">
        <v>3445</v>
      </c>
      <c r="G27" s="73" t="s">
        <v>3446</v>
      </c>
      <c r="H27" s="119" t="s">
        <v>3447</v>
      </c>
      <c r="I27" s="73" t="s">
        <v>3448</v>
      </c>
      <c r="J27" s="119" t="s">
        <v>3449</v>
      </c>
      <c r="K27" s="379" t="s">
        <v>204</v>
      </c>
      <c r="L27" s="380" t="s">
        <v>567</v>
      </c>
      <c r="M27" s="73">
        <v>1500</v>
      </c>
      <c r="N27" s="122">
        <v>29085.5</v>
      </c>
      <c r="O27" s="73" t="s">
        <v>3450</v>
      </c>
      <c r="P27" s="73">
        <v>33</v>
      </c>
    </row>
    <row r="28" spans="1:16" s="3" customFormat="1" ht="38.25">
      <c r="A28" s="119">
        <v>14</v>
      </c>
      <c r="B28" s="119">
        <v>13</v>
      </c>
      <c r="C28" s="119" t="s">
        <v>3429</v>
      </c>
      <c r="D28" s="119">
        <v>6</v>
      </c>
      <c r="E28" s="73" t="s">
        <v>3430</v>
      </c>
      <c r="F28" s="73" t="s">
        <v>3451</v>
      </c>
      <c r="G28" s="73" t="s">
        <v>3432</v>
      </c>
      <c r="H28" s="73" t="s">
        <v>3452</v>
      </c>
      <c r="I28" s="73" t="s">
        <v>3453</v>
      </c>
      <c r="J28" s="119" t="s">
        <v>3419</v>
      </c>
      <c r="K28" s="379" t="s">
        <v>204</v>
      </c>
      <c r="L28" s="380" t="s">
        <v>3454</v>
      </c>
      <c r="M28" s="73">
        <v>1</v>
      </c>
      <c r="N28" s="122">
        <v>10000</v>
      </c>
      <c r="O28" s="73" t="s">
        <v>3455</v>
      </c>
      <c r="P28" s="73">
        <v>33</v>
      </c>
    </row>
    <row r="29" spans="1:16" s="3" customFormat="1" ht="51">
      <c r="A29" s="119">
        <v>15</v>
      </c>
      <c r="B29" s="119">
        <v>11</v>
      </c>
      <c r="C29" s="119">
        <v>5</v>
      </c>
      <c r="D29" s="119">
        <v>6</v>
      </c>
      <c r="E29" s="73" t="s">
        <v>3456</v>
      </c>
      <c r="F29" s="73" t="s">
        <v>3386</v>
      </c>
      <c r="G29" s="73" t="s">
        <v>3457</v>
      </c>
      <c r="H29" s="119" t="s">
        <v>317</v>
      </c>
      <c r="I29" s="73" t="s">
        <v>3458</v>
      </c>
      <c r="J29" s="119" t="s">
        <v>3459</v>
      </c>
      <c r="K29" s="379" t="s">
        <v>204</v>
      </c>
      <c r="L29" s="411" t="s">
        <v>120</v>
      </c>
      <c r="M29" s="73">
        <v>30</v>
      </c>
      <c r="N29" s="122">
        <v>19188</v>
      </c>
      <c r="O29" s="73" t="s">
        <v>3460</v>
      </c>
      <c r="P29" s="73">
        <v>33</v>
      </c>
    </row>
    <row r="30" spans="1:16" s="3" customFormat="1" ht="38.25">
      <c r="A30" s="469">
        <v>16</v>
      </c>
      <c r="B30" s="469">
        <v>13</v>
      </c>
      <c r="C30" s="469" t="s">
        <v>3011</v>
      </c>
      <c r="D30" s="469" t="s">
        <v>3461</v>
      </c>
      <c r="E30" s="472" t="s">
        <v>3462</v>
      </c>
      <c r="F30" s="472" t="s">
        <v>3387</v>
      </c>
      <c r="G30" s="472" t="s">
        <v>3463</v>
      </c>
      <c r="H30" s="472" t="s">
        <v>3464</v>
      </c>
      <c r="I30" s="472" t="s">
        <v>3465</v>
      </c>
      <c r="J30" s="469" t="s">
        <v>3466</v>
      </c>
      <c r="K30" s="529" t="s">
        <v>204</v>
      </c>
      <c r="L30" s="380" t="s">
        <v>75</v>
      </c>
      <c r="M30" s="73">
        <v>110</v>
      </c>
      <c r="N30" s="530">
        <v>20232</v>
      </c>
      <c r="O30" s="472" t="s">
        <v>3467</v>
      </c>
      <c r="P30" s="472">
        <v>32</v>
      </c>
    </row>
    <row r="31" spans="1:16" s="3" customFormat="1" ht="38.25">
      <c r="A31" s="469"/>
      <c r="B31" s="469"/>
      <c r="C31" s="469"/>
      <c r="D31" s="469"/>
      <c r="E31" s="472"/>
      <c r="F31" s="472"/>
      <c r="G31" s="472"/>
      <c r="H31" s="472"/>
      <c r="I31" s="472"/>
      <c r="J31" s="469"/>
      <c r="K31" s="529"/>
      <c r="L31" s="380" t="s">
        <v>3468</v>
      </c>
      <c r="M31" s="73">
        <v>1</v>
      </c>
      <c r="N31" s="530"/>
      <c r="O31" s="472"/>
      <c r="P31" s="472"/>
    </row>
    <row r="32" spans="1:16" s="3" customFormat="1" ht="51">
      <c r="A32" s="469"/>
      <c r="B32" s="469"/>
      <c r="C32" s="469"/>
      <c r="D32" s="469"/>
      <c r="E32" s="472"/>
      <c r="F32" s="472"/>
      <c r="G32" s="472"/>
      <c r="H32" s="472"/>
      <c r="I32" s="472"/>
      <c r="J32" s="469"/>
      <c r="K32" s="529"/>
      <c r="L32" s="380" t="s">
        <v>3469</v>
      </c>
      <c r="M32" s="73"/>
      <c r="N32" s="530"/>
      <c r="O32" s="472"/>
      <c r="P32" s="472"/>
    </row>
    <row r="33" spans="1:16" s="3" customFormat="1" ht="63.75">
      <c r="A33" s="119">
        <v>17</v>
      </c>
      <c r="B33" s="119">
        <v>11</v>
      </c>
      <c r="C33" s="119">
        <v>5</v>
      </c>
      <c r="D33" s="119">
        <v>6</v>
      </c>
      <c r="E33" s="73" t="s">
        <v>3470</v>
      </c>
      <c r="F33" s="73" t="s">
        <v>3471</v>
      </c>
      <c r="G33" s="73" t="s">
        <v>3472</v>
      </c>
      <c r="H33" s="73" t="s">
        <v>3473</v>
      </c>
      <c r="I33" s="73" t="s">
        <v>3474</v>
      </c>
      <c r="J33" s="119" t="s">
        <v>3475</v>
      </c>
      <c r="K33" s="379" t="s">
        <v>204</v>
      </c>
      <c r="L33" s="380" t="s">
        <v>458</v>
      </c>
      <c r="M33" s="73">
        <v>56</v>
      </c>
      <c r="N33" s="122">
        <v>48200</v>
      </c>
      <c r="O33" s="73" t="s">
        <v>3476</v>
      </c>
      <c r="P33" s="73">
        <v>32</v>
      </c>
    </row>
    <row r="34" spans="1:16" s="3" customFormat="1" ht="51">
      <c r="A34" s="469">
        <v>18</v>
      </c>
      <c r="B34" s="469">
        <v>11</v>
      </c>
      <c r="C34" s="469">
        <v>5</v>
      </c>
      <c r="D34" s="469">
        <v>6</v>
      </c>
      <c r="E34" s="472" t="s">
        <v>3415</v>
      </c>
      <c r="F34" s="472" t="s">
        <v>3477</v>
      </c>
      <c r="G34" s="472" t="s">
        <v>3478</v>
      </c>
      <c r="H34" s="472" t="s">
        <v>3479</v>
      </c>
      <c r="I34" s="472" t="s">
        <v>3480</v>
      </c>
      <c r="J34" s="469" t="s">
        <v>3481</v>
      </c>
      <c r="K34" s="529" t="s">
        <v>204</v>
      </c>
      <c r="L34" s="380" t="s">
        <v>458</v>
      </c>
      <c r="M34" s="73">
        <v>36</v>
      </c>
      <c r="N34" s="530">
        <v>40440.6</v>
      </c>
      <c r="O34" s="472" t="s">
        <v>3420</v>
      </c>
      <c r="P34" s="472">
        <v>31.5</v>
      </c>
    </row>
    <row r="35" spans="1:16" s="3" customFormat="1" ht="38.25">
      <c r="A35" s="469"/>
      <c r="B35" s="469"/>
      <c r="C35" s="469"/>
      <c r="D35" s="469"/>
      <c r="E35" s="472"/>
      <c r="F35" s="472"/>
      <c r="G35" s="472"/>
      <c r="H35" s="472"/>
      <c r="I35" s="472"/>
      <c r="J35" s="469"/>
      <c r="K35" s="529"/>
      <c r="L35" s="380" t="s">
        <v>75</v>
      </c>
      <c r="M35" s="73">
        <v>100</v>
      </c>
      <c r="N35" s="530"/>
      <c r="O35" s="472"/>
      <c r="P35" s="472"/>
    </row>
    <row r="36" spans="1:16" s="3" customFormat="1" ht="38.25">
      <c r="A36" s="469">
        <v>19</v>
      </c>
      <c r="B36" s="469">
        <v>10</v>
      </c>
      <c r="C36" s="469">
        <v>4.5</v>
      </c>
      <c r="D36" s="469">
        <v>2</v>
      </c>
      <c r="E36" s="472" t="s">
        <v>3482</v>
      </c>
      <c r="F36" s="472" t="s">
        <v>3388</v>
      </c>
      <c r="G36" s="472" t="s">
        <v>3483</v>
      </c>
      <c r="H36" s="472" t="s">
        <v>2126</v>
      </c>
      <c r="I36" s="472" t="s">
        <v>3484</v>
      </c>
      <c r="J36" s="469" t="s">
        <v>3485</v>
      </c>
      <c r="K36" s="529" t="s">
        <v>204</v>
      </c>
      <c r="L36" s="380" t="s">
        <v>3486</v>
      </c>
      <c r="M36" s="73">
        <v>20</v>
      </c>
      <c r="N36" s="530">
        <v>61038.17</v>
      </c>
      <c r="O36" s="472" t="s">
        <v>3487</v>
      </c>
      <c r="P36" s="472">
        <v>30.5</v>
      </c>
    </row>
    <row r="37" spans="1:16" s="3" customFormat="1" ht="25.5">
      <c r="A37" s="469"/>
      <c r="B37" s="469"/>
      <c r="C37" s="469"/>
      <c r="D37" s="469"/>
      <c r="E37" s="472"/>
      <c r="F37" s="472"/>
      <c r="G37" s="472"/>
      <c r="H37" s="472"/>
      <c r="I37" s="472"/>
      <c r="J37" s="469"/>
      <c r="K37" s="529"/>
      <c r="L37" s="380" t="s">
        <v>3488</v>
      </c>
      <c r="M37" s="73">
        <v>8</v>
      </c>
      <c r="N37" s="530"/>
      <c r="O37" s="472"/>
      <c r="P37" s="472"/>
    </row>
    <row r="38" spans="1:16" s="3" customFormat="1" ht="38.25">
      <c r="A38" s="469"/>
      <c r="B38" s="469"/>
      <c r="C38" s="469"/>
      <c r="D38" s="469"/>
      <c r="E38" s="472"/>
      <c r="F38" s="472"/>
      <c r="G38" s="472"/>
      <c r="H38" s="472"/>
      <c r="I38" s="472"/>
      <c r="J38" s="469"/>
      <c r="K38" s="529"/>
      <c r="L38" s="380" t="s">
        <v>567</v>
      </c>
      <c r="M38" s="73">
        <v>200</v>
      </c>
      <c r="N38" s="530"/>
      <c r="O38" s="472"/>
      <c r="P38" s="472"/>
    </row>
    <row r="39" spans="1:16" s="3" customFormat="1" ht="12.75">
      <c r="A39" s="469"/>
      <c r="B39" s="469"/>
      <c r="C39" s="469"/>
      <c r="D39" s="469"/>
      <c r="E39" s="472"/>
      <c r="F39" s="472"/>
      <c r="G39" s="472"/>
      <c r="H39" s="472"/>
      <c r="I39" s="472"/>
      <c r="J39" s="469"/>
      <c r="K39" s="529"/>
      <c r="L39" s="380" t="s">
        <v>63</v>
      </c>
      <c r="M39" s="73">
        <v>1</v>
      </c>
      <c r="N39" s="530"/>
      <c r="O39" s="472"/>
      <c r="P39" s="472"/>
    </row>
    <row r="40" spans="1:16" s="3" customFormat="1" ht="102">
      <c r="A40" s="119">
        <v>20</v>
      </c>
      <c r="B40" s="119">
        <v>13</v>
      </c>
      <c r="C40" s="119">
        <v>1.5</v>
      </c>
      <c r="D40" s="119">
        <v>6</v>
      </c>
      <c r="E40" s="73" t="s">
        <v>3489</v>
      </c>
      <c r="F40" s="73" t="s">
        <v>3389</v>
      </c>
      <c r="G40" s="73" t="s">
        <v>3490</v>
      </c>
      <c r="H40" s="119" t="s">
        <v>3491</v>
      </c>
      <c r="I40" s="73" t="s">
        <v>3492</v>
      </c>
      <c r="J40" s="119" t="s">
        <v>3493</v>
      </c>
      <c r="K40" s="379" t="s">
        <v>204</v>
      </c>
      <c r="L40" s="380" t="s">
        <v>567</v>
      </c>
      <c r="M40" s="73">
        <v>15000</v>
      </c>
      <c r="N40" s="122">
        <v>32630</v>
      </c>
      <c r="O40" s="73" t="s">
        <v>3494</v>
      </c>
      <c r="P40" s="73">
        <v>30</v>
      </c>
    </row>
    <row r="41" spans="1:16" s="3" customFormat="1" ht="25.5">
      <c r="A41" s="469">
        <v>21</v>
      </c>
      <c r="B41" s="469">
        <v>13</v>
      </c>
      <c r="C41" s="469">
        <v>5</v>
      </c>
      <c r="D41" s="469">
        <v>6</v>
      </c>
      <c r="E41" s="472" t="s">
        <v>3495</v>
      </c>
      <c r="F41" s="472" t="s">
        <v>3390</v>
      </c>
      <c r="G41" s="472" t="s">
        <v>3496</v>
      </c>
      <c r="H41" s="472" t="s">
        <v>3497</v>
      </c>
      <c r="I41" s="472" t="s">
        <v>3498</v>
      </c>
      <c r="J41" s="469" t="s">
        <v>3499</v>
      </c>
      <c r="K41" s="529" t="s">
        <v>204</v>
      </c>
      <c r="L41" s="411" t="s">
        <v>3500</v>
      </c>
      <c r="M41" s="73">
        <v>1</v>
      </c>
      <c r="N41" s="530">
        <v>107576</v>
      </c>
      <c r="O41" s="472" t="s">
        <v>3501</v>
      </c>
      <c r="P41" s="472">
        <v>29.5</v>
      </c>
    </row>
    <row r="42" spans="1:16" s="3" customFormat="1" ht="25.5">
      <c r="A42" s="469"/>
      <c r="B42" s="469"/>
      <c r="C42" s="469"/>
      <c r="D42" s="469"/>
      <c r="E42" s="472"/>
      <c r="F42" s="472"/>
      <c r="G42" s="472"/>
      <c r="H42" s="472"/>
      <c r="I42" s="472"/>
      <c r="J42" s="469"/>
      <c r="K42" s="529"/>
      <c r="L42" s="411" t="s">
        <v>3502</v>
      </c>
      <c r="M42" s="73">
        <v>7</v>
      </c>
      <c r="N42" s="530"/>
      <c r="O42" s="472"/>
      <c r="P42" s="472"/>
    </row>
    <row r="43" spans="1:16" s="3" customFormat="1" ht="25.5">
      <c r="A43" s="469"/>
      <c r="B43" s="469"/>
      <c r="C43" s="469"/>
      <c r="D43" s="469"/>
      <c r="E43" s="472"/>
      <c r="F43" s="472"/>
      <c r="G43" s="472"/>
      <c r="H43" s="472"/>
      <c r="I43" s="472"/>
      <c r="J43" s="469"/>
      <c r="K43" s="529"/>
      <c r="L43" s="411" t="s">
        <v>120</v>
      </c>
      <c r="M43" s="73">
        <v>210</v>
      </c>
      <c r="N43" s="530"/>
      <c r="O43" s="472"/>
      <c r="P43" s="472"/>
    </row>
    <row r="44" spans="1:16" s="3" customFormat="1" ht="38.25">
      <c r="A44" s="469"/>
      <c r="B44" s="469"/>
      <c r="C44" s="469"/>
      <c r="D44" s="469"/>
      <c r="E44" s="472"/>
      <c r="F44" s="472"/>
      <c r="G44" s="472"/>
      <c r="H44" s="472"/>
      <c r="I44" s="472"/>
      <c r="J44" s="469"/>
      <c r="K44" s="529"/>
      <c r="L44" s="411" t="s">
        <v>567</v>
      </c>
      <c r="M44" s="73">
        <v>1000</v>
      </c>
      <c r="N44" s="530"/>
      <c r="O44" s="472"/>
      <c r="P44" s="472"/>
    </row>
    <row r="45" spans="1:16" s="3" customFormat="1" ht="38.25">
      <c r="A45" s="469"/>
      <c r="B45" s="469"/>
      <c r="C45" s="469"/>
      <c r="D45" s="469"/>
      <c r="E45" s="472"/>
      <c r="F45" s="472"/>
      <c r="G45" s="472"/>
      <c r="H45" s="472"/>
      <c r="I45" s="472"/>
      <c r="J45" s="469"/>
      <c r="K45" s="529"/>
      <c r="L45" s="411" t="s">
        <v>568</v>
      </c>
      <c r="M45" s="73">
        <v>7</v>
      </c>
      <c r="N45" s="530"/>
      <c r="O45" s="472"/>
      <c r="P45" s="472"/>
    </row>
    <row r="46" spans="1:16" s="3" customFormat="1" ht="51">
      <c r="A46" s="469"/>
      <c r="B46" s="469"/>
      <c r="C46" s="469"/>
      <c r="D46" s="469"/>
      <c r="E46" s="472"/>
      <c r="F46" s="472"/>
      <c r="G46" s="472"/>
      <c r="H46" s="472"/>
      <c r="I46" s="472"/>
      <c r="J46" s="469"/>
      <c r="K46" s="529"/>
      <c r="L46" s="411" t="s">
        <v>582</v>
      </c>
      <c r="M46" s="73">
        <v>2</v>
      </c>
      <c r="N46" s="530"/>
      <c r="O46" s="472"/>
      <c r="P46" s="472"/>
    </row>
    <row r="47" spans="1:16" s="3" customFormat="1" ht="25.5">
      <c r="A47" s="469"/>
      <c r="B47" s="469"/>
      <c r="C47" s="469"/>
      <c r="D47" s="469"/>
      <c r="E47" s="472"/>
      <c r="F47" s="472"/>
      <c r="G47" s="472"/>
      <c r="H47" s="472"/>
      <c r="I47" s="472"/>
      <c r="J47" s="469"/>
      <c r="K47" s="529"/>
      <c r="L47" s="411" t="s">
        <v>3503</v>
      </c>
      <c r="M47" s="73">
        <v>7000</v>
      </c>
      <c r="N47" s="530"/>
      <c r="O47" s="472"/>
      <c r="P47" s="472"/>
    </row>
    <row r="48" spans="1:16" s="3" customFormat="1" ht="25.5">
      <c r="A48" s="469">
        <v>22</v>
      </c>
      <c r="B48" s="469">
        <v>13</v>
      </c>
      <c r="C48" s="469">
        <v>5</v>
      </c>
      <c r="D48" s="469">
        <v>6</v>
      </c>
      <c r="E48" s="472" t="s">
        <v>3504</v>
      </c>
      <c r="F48" s="472" t="s">
        <v>3505</v>
      </c>
      <c r="G48" s="472" t="s">
        <v>3506</v>
      </c>
      <c r="H48" s="472" t="s">
        <v>3507</v>
      </c>
      <c r="I48" s="472" t="s">
        <v>3508</v>
      </c>
      <c r="J48" s="469" t="s">
        <v>3475</v>
      </c>
      <c r="K48" s="529" t="s">
        <v>204</v>
      </c>
      <c r="L48" s="380" t="s">
        <v>3509</v>
      </c>
      <c r="M48" s="73">
        <v>1</v>
      </c>
      <c r="N48" s="530">
        <v>29889</v>
      </c>
      <c r="O48" s="472" t="s">
        <v>3510</v>
      </c>
      <c r="P48" s="472">
        <v>29.5</v>
      </c>
    </row>
    <row r="49" spans="1:16" s="3" customFormat="1" ht="25.5">
      <c r="A49" s="469"/>
      <c r="B49" s="469"/>
      <c r="C49" s="469"/>
      <c r="D49" s="469"/>
      <c r="E49" s="472"/>
      <c r="F49" s="472"/>
      <c r="G49" s="472"/>
      <c r="H49" s="472"/>
      <c r="I49" s="472"/>
      <c r="J49" s="469"/>
      <c r="K49" s="529"/>
      <c r="L49" s="380" t="s">
        <v>3511</v>
      </c>
      <c r="M49" s="73"/>
      <c r="N49" s="530"/>
      <c r="O49" s="472"/>
      <c r="P49" s="472"/>
    </row>
    <row r="50" spans="1:16" s="3" customFormat="1" ht="25.5">
      <c r="A50" s="469"/>
      <c r="B50" s="469"/>
      <c r="C50" s="469"/>
      <c r="D50" s="469"/>
      <c r="E50" s="472"/>
      <c r="F50" s="472"/>
      <c r="G50" s="472"/>
      <c r="H50" s="472"/>
      <c r="I50" s="472"/>
      <c r="J50" s="469"/>
      <c r="K50" s="529"/>
      <c r="L50" s="380" t="s">
        <v>3512</v>
      </c>
      <c r="M50" s="73"/>
      <c r="N50" s="530"/>
      <c r="O50" s="472"/>
      <c r="P50" s="472"/>
    </row>
    <row r="51" spans="1:16" s="3" customFormat="1" ht="51">
      <c r="A51" s="469"/>
      <c r="B51" s="469"/>
      <c r="C51" s="469"/>
      <c r="D51" s="469"/>
      <c r="E51" s="472"/>
      <c r="F51" s="472"/>
      <c r="G51" s="472"/>
      <c r="H51" s="472"/>
      <c r="I51" s="472"/>
      <c r="J51" s="469"/>
      <c r="K51" s="529"/>
      <c r="L51" s="380" t="s">
        <v>2627</v>
      </c>
      <c r="M51" s="73"/>
      <c r="N51" s="530"/>
      <c r="O51" s="472"/>
      <c r="P51" s="472"/>
    </row>
    <row r="52" spans="1:16" s="3" customFormat="1" ht="51">
      <c r="A52" s="469">
        <v>23</v>
      </c>
      <c r="B52" s="469">
        <v>13</v>
      </c>
      <c r="C52" s="469">
        <v>4.5</v>
      </c>
      <c r="D52" s="469">
        <v>3</v>
      </c>
      <c r="E52" s="472" t="s">
        <v>3415</v>
      </c>
      <c r="F52" s="472" t="s">
        <v>3513</v>
      </c>
      <c r="G52" s="472" t="s">
        <v>3514</v>
      </c>
      <c r="H52" s="472" t="s">
        <v>2056</v>
      </c>
      <c r="I52" s="472" t="s">
        <v>3515</v>
      </c>
      <c r="J52" s="472" t="s">
        <v>3516</v>
      </c>
      <c r="K52" s="529" t="s">
        <v>204</v>
      </c>
      <c r="L52" s="380" t="s">
        <v>2627</v>
      </c>
      <c r="M52" s="73">
        <v>600</v>
      </c>
      <c r="N52" s="530">
        <v>96910</v>
      </c>
      <c r="O52" s="472" t="s">
        <v>3420</v>
      </c>
      <c r="P52" s="472">
        <v>29</v>
      </c>
    </row>
    <row r="53" spans="1:16" s="3" customFormat="1" ht="25.5">
      <c r="A53" s="469"/>
      <c r="B53" s="469"/>
      <c r="C53" s="469"/>
      <c r="D53" s="469"/>
      <c r="E53" s="472"/>
      <c r="F53" s="472"/>
      <c r="G53" s="472"/>
      <c r="H53" s="472"/>
      <c r="I53" s="472"/>
      <c r="J53" s="472"/>
      <c r="K53" s="529"/>
      <c r="L53" s="380" t="s">
        <v>120</v>
      </c>
      <c r="M53" s="73">
        <v>60</v>
      </c>
      <c r="N53" s="530"/>
      <c r="O53" s="472"/>
      <c r="P53" s="472"/>
    </row>
    <row r="54" spans="1:16" s="3" customFormat="1" ht="51" customHeight="1">
      <c r="A54" s="469">
        <v>24</v>
      </c>
      <c r="B54" s="469">
        <v>4</v>
      </c>
      <c r="C54" s="469">
        <v>5</v>
      </c>
      <c r="D54" s="469">
        <v>6</v>
      </c>
      <c r="E54" s="472" t="s">
        <v>3517</v>
      </c>
      <c r="F54" s="472" t="s">
        <v>3518</v>
      </c>
      <c r="G54" s="472" t="s">
        <v>3519</v>
      </c>
      <c r="H54" s="472" t="s">
        <v>3520</v>
      </c>
      <c r="I54" s="472" t="s">
        <v>3521</v>
      </c>
      <c r="J54" s="472" t="s">
        <v>3522</v>
      </c>
      <c r="K54" s="529" t="s">
        <v>204</v>
      </c>
      <c r="L54" s="380" t="s">
        <v>26</v>
      </c>
      <c r="M54" s="73">
        <v>1</v>
      </c>
      <c r="N54" s="530">
        <v>42580</v>
      </c>
      <c r="O54" s="472" t="s">
        <v>3523</v>
      </c>
      <c r="P54" s="472">
        <v>29</v>
      </c>
    </row>
    <row r="55" spans="1:16" s="3" customFormat="1" ht="38.25">
      <c r="A55" s="469"/>
      <c r="B55" s="469"/>
      <c r="C55" s="469"/>
      <c r="D55" s="469"/>
      <c r="E55" s="472"/>
      <c r="F55" s="472"/>
      <c r="G55" s="472"/>
      <c r="H55" s="472"/>
      <c r="I55" s="472"/>
      <c r="J55" s="472"/>
      <c r="K55" s="529"/>
      <c r="L55" s="380" t="s">
        <v>75</v>
      </c>
      <c r="M55" s="73">
        <v>100</v>
      </c>
      <c r="N55" s="530"/>
      <c r="O55" s="472"/>
      <c r="P55" s="472"/>
    </row>
    <row r="56" spans="1:16" s="3" customFormat="1" ht="38.25" customHeight="1">
      <c r="A56" s="469">
        <v>25</v>
      </c>
      <c r="B56" s="469">
        <v>13</v>
      </c>
      <c r="C56" s="469">
        <v>5</v>
      </c>
      <c r="D56" s="469">
        <v>6</v>
      </c>
      <c r="E56" s="472" t="s">
        <v>3524</v>
      </c>
      <c r="F56" s="472" t="s">
        <v>3391</v>
      </c>
      <c r="G56" s="472" t="s">
        <v>3525</v>
      </c>
      <c r="H56" s="472" t="s">
        <v>3526</v>
      </c>
      <c r="I56" s="472" t="s">
        <v>3527</v>
      </c>
      <c r="J56" s="472" t="s">
        <v>3528</v>
      </c>
      <c r="K56" s="529" t="s">
        <v>204</v>
      </c>
      <c r="L56" s="380" t="s">
        <v>3529</v>
      </c>
      <c r="M56" s="73">
        <v>1</v>
      </c>
      <c r="N56" s="530">
        <v>18610</v>
      </c>
      <c r="O56" s="472" t="s">
        <v>3530</v>
      </c>
      <c r="P56" s="472">
        <v>28.5</v>
      </c>
    </row>
    <row r="57" spans="1:16" s="3" customFormat="1" ht="38.25">
      <c r="A57" s="469"/>
      <c r="B57" s="469"/>
      <c r="C57" s="469"/>
      <c r="D57" s="469"/>
      <c r="E57" s="472"/>
      <c r="F57" s="472"/>
      <c r="G57" s="472"/>
      <c r="H57" s="472"/>
      <c r="I57" s="472"/>
      <c r="J57" s="472"/>
      <c r="K57" s="529"/>
      <c r="L57" s="380" t="s">
        <v>37</v>
      </c>
      <c r="M57" s="73">
        <v>3</v>
      </c>
      <c r="N57" s="530"/>
      <c r="O57" s="472"/>
      <c r="P57" s="472"/>
    </row>
    <row r="58" spans="1:16" s="3" customFormat="1" ht="51">
      <c r="A58" s="469"/>
      <c r="B58" s="469"/>
      <c r="C58" s="469"/>
      <c r="D58" s="469"/>
      <c r="E58" s="472"/>
      <c r="F58" s="472"/>
      <c r="G58" s="472"/>
      <c r="H58" s="472"/>
      <c r="I58" s="472"/>
      <c r="J58" s="472"/>
      <c r="K58" s="529"/>
      <c r="L58" s="380" t="s">
        <v>2627</v>
      </c>
      <c r="M58" s="73">
        <v>15</v>
      </c>
      <c r="N58" s="530"/>
      <c r="O58" s="472"/>
      <c r="P58" s="472"/>
    </row>
    <row r="59" spans="1:16" s="3" customFormat="1" ht="25.5">
      <c r="A59" s="469">
        <v>26</v>
      </c>
      <c r="B59" s="469">
        <v>10</v>
      </c>
      <c r="C59" s="469">
        <v>1</v>
      </c>
      <c r="D59" s="469">
        <v>2</v>
      </c>
      <c r="E59" s="472" t="s">
        <v>3531</v>
      </c>
      <c r="F59" s="472" t="s">
        <v>3532</v>
      </c>
      <c r="G59" s="472" t="s">
        <v>3533</v>
      </c>
      <c r="H59" s="472" t="s">
        <v>3534</v>
      </c>
      <c r="I59" s="472" t="s">
        <v>3535</v>
      </c>
      <c r="J59" s="472" t="s">
        <v>3536</v>
      </c>
      <c r="K59" s="529" t="s">
        <v>204</v>
      </c>
      <c r="L59" s="380" t="s">
        <v>66</v>
      </c>
      <c r="M59" s="73">
        <v>320</v>
      </c>
      <c r="N59" s="530">
        <v>208020.83</v>
      </c>
      <c r="O59" s="472" t="s">
        <v>3537</v>
      </c>
      <c r="P59" s="472">
        <v>28.5</v>
      </c>
    </row>
    <row r="60" spans="1:16" s="3" customFormat="1" ht="25.5">
      <c r="A60" s="469"/>
      <c r="B60" s="469"/>
      <c r="C60" s="469"/>
      <c r="D60" s="469"/>
      <c r="E60" s="472"/>
      <c r="F60" s="472"/>
      <c r="G60" s="472"/>
      <c r="H60" s="472"/>
      <c r="I60" s="472"/>
      <c r="J60" s="472"/>
      <c r="K60" s="529"/>
      <c r="L60" s="412" t="s">
        <v>120</v>
      </c>
      <c r="M60" s="73">
        <v>90</v>
      </c>
      <c r="N60" s="530"/>
      <c r="O60" s="472"/>
      <c r="P60" s="472"/>
    </row>
    <row r="61" spans="1:16" s="3" customFormat="1" ht="25.5">
      <c r="A61" s="469"/>
      <c r="B61" s="469"/>
      <c r="C61" s="469"/>
      <c r="D61" s="469"/>
      <c r="E61" s="472"/>
      <c r="F61" s="472"/>
      <c r="G61" s="472"/>
      <c r="H61" s="472"/>
      <c r="I61" s="472"/>
      <c r="J61" s="472"/>
      <c r="K61" s="529"/>
      <c r="L61" s="412" t="s">
        <v>66</v>
      </c>
      <c r="M61" s="73">
        <v>20</v>
      </c>
      <c r="N61" s="530"/>
      <c r="O61" s="472"/>
      <c r="P61" s="472"/>
    </row>
    <row r="62" spans="1:16" s="3" customFormat="1" ht="38.25">
      <c r="A62" s="469"/>
      <c r="B62" s="469"/>
      <c r="C62" s="469"/>
      <c r="D62" s="469"/>
      <c r="E62" s="472"/>
      <c r="F62" s="472"/>
      <c r="G62" s="472"/>
      <c r="H62" s="472"/>
      <c r="I62" s="472"/>
      <c r="J62" s="472"/>
      <c r="K62" s="529"/>
      <c r="L62" s="412" t="s">
        <v>567</v>
      </c>
      <c r="M62" s="73">
        <v>1500</v>
      </c>
      <c r="N62" s="530"/>
      <c r="O62" s="472"/>
      <c r="P62" s="472"/>
    </row>
    <row r="63" spans="1:16" ht="26.25">
      <c r="A63" s="469"/>
      <c r="B63" s="469"/>
      <c r="C63" s="469"/>
      <c r="D63" s="469"/>
      <c r="E63" s="472"/>
      <c r="F63" s="472"/>
      <c r="G63" s="472"/>
      <c r="H63" s="472"/>
      <c r="I63" s="472"/>
      <c r="J63" s="472"/>
      <c r="K63" s="529"/>
      <c r="L63" s="412" t="s">
        <v>3538</v>
      </c>
      <c r="M63" s="73">
        <v>1</v>
      </c>
      <c r="N63" s="530"/>
      <c r="O63" s="472"/>
      <c r="P63" s="472"/>
    </row>
    <row r="64" spans="1:16" s="35" customFormat="1" ht="72" customHeight="1">
      <c r="A64" s="73">
        <v>27</v>
      </c>
      <c r="B64" s="119">
        <v>11</v>
      </c>
      <c r="C64" s="119">
        <v>5</v>
      </c>
      <c r="D64" s="379" t="s">
        <v>58</v>
      </c>
      <c r="E64" s="73" t="s">
        <v>3547</v>
      </c>
      <c r="F64" s="73" t="s">
        <v>3392</v>
      </c>
      <c r="G64" s="73" t="s">
        <v>3548</v>
      </c>
      <c r="H64" s="73" t="s">
        <v>1742</v>
      </c>
      <c r="I64" s="73" t="s">
        <v>3549</v>
      </c>
      <c r="J64" s="73" t="s">
        <v>3550</v>
      </c>
      <c r="K64" s="73" t="s">
        <v>204</v>
      </c>
      <c r="L64" s="380" t="s">
        <v>3551</v>
      </c>
      <c r="M64" s="73">
        <v>1500</v>
      </c>
      <c r="N64" s="122">
        <v>43289</v>
      </c>
      <c r="O64" s="73" t="s">
        <v>3552</v>
      </c>
      <c r="P64" s="73">
        <v>27</v>
      </c>
    </row>
    <row r="65" spans="1:16" s="3" customFormat="1" ht="12.75">
      <c r="A65" s="39"/>
      <c r="B65" s="186"/>
      <c r="C65" s="186"/>
      <c r="D65" s="186"/>
      <c r="E65" s="129"/>
      <c r="F65" s="83"/>
      <c r="G65" s="185"/>
      <c r="H65" s="83"/>
      <c r="I65" s="83"/>
      <c r="J65" s="322"/>
      <c r="K65" s="83"/>
      <c r="L65" s="129"/>
      <c r="M65" s="323"/>
      <c r="N65" s="324"/>
      <c r="O65" s="111"/>
      <c r="P65" s="325"/>
    </row>
    <row r="66" spans="1:16">
      <c r="F66" s="335"/>
      <c r="G66" s="329"/>
      <c r="H66" s="328"/>
      <c r="I66" s="328"/>
      <c r="J66" s="333"/>
    </row>
    <row r="67" spans="1:16">
      <c r="F67" s="334" t="s">
        <v>169</v>
      </c>
      <c r="G67" s="326">
        <f>N6+N8+N9+N10+N11+N14+N17+N19</f>
        <v>448000</v>
      </c>
      <c r="H67" s="408"/>
      <c r="I67" s="409" t="s">
        <v>171</v>
      </c>
      <c r="J67" s="334">
        <v>8</v>
      </c>
    </row>
    <row r="68" spans="1:16" ht="15" customHeight="1">
      <c r="F68" s="334" t="s">
        <v>170</v>
      </c>
      <c r="G68" s="326">
        <f>N20+N23+N25+N26+N27+N28+N29+N30+N33+N34+N36+N40+N41+N48+N52+N54+N56+N59+N64</f>
        <v>985305.62</v>
      </c>
      <c r="H68" s="408"/>
      <c r="I68" s="410" t="s">
        <v>173</v>
      </c>
      <c r="J68" s="334">
        <v>19</v>
      </c>
    </row>
    <row r="69" spans="1:16" ht="15" customHeight="1">
      <c r="F69" s="334" t="s">
        <v>172</v>
      </c>
      <c r="G69" s="326">
        <f>G67+G68</f>
        <v>1433305.62</v>
      </c>
      <c r="H69" s="408"/>
      <c r="I69" s="410" t="s">
        <v>174</v>
      </c>
      <c r="J69" s="334">
        <f>J67+J68</f>
        <v>27</v>
      </c>
    </row>
    <row r="70" spans="1:16" ht="15" customHeight="1">
      <c r="M70" s="273"/>
    </row>
    <row r="71" spans="1:16" ht="15" customHeight="1">
      <c r="H71" s="62"/>
    </row>
    <row r="73" spans="1:16" ht="15.75">
      <c r="A73" s="480" t="s">
        <v>175</v>
      </c>
      <c r="B73" s="480"/>
      <c r="C73" s="480"/>
      <c r="D73" s="480"/>
      <c r="E73" s="480"/>
      <c r="F73" s="480"/>
      <c r="G73" s="480"/>
      <c r="H73" s="480"/>
      <c r="I73" s="480"/>
      <c r="J73" s="480"/>
      <c r="K73" s="480"/>
      <c r="L73" s="480"/>
      <c r="M73" s="480"/>
    </row>
    <row r="74" spans="1:16" ht="15.75">
      <c r="A74" s="319"/>
      <c r="B74" s="320"/>
      <c r="C74" s="320"/>
      <c r="D74" s="320"/>
      <c r="E74" s="320"/>
      <c r="F74" s="320"/>
      <c r="G74" s="320"/>
      <c r="H74" s="320"/>
      <c r="I74" s="320"/>
      <c r="J74" s="320"/>
      <c r="K74" s="320"/>
      <c r="L74" s="320"/>
      <c r="M74" s="320"/>
    </row>
    <row r="75" spans="1:16" s="3" customFormat="1" ht="30" customHeight="1">
      <c r="A75" s="473" t="s">
        <v>1</v>
      </c>
      <c r="B75" s="470" t="s">
        <v>2</v>
      </c>
      <c r="C75" s="470" t="s">
        <v>3</v>
      </c>
      <c r="D75" s="473" t="s">
        <v>4</v>
      </c>
      <c r="E75" s="473" t="s">
        <v>5</v>
      </c>
      <c r="F75" s="473" t="s">
        <v>6</v>
      </c>
      <c r="G75" s="473" t="s">
        <v>7</v>
      </c>
      <c r="H75" s="473" t="s">
        <v>8</v>
      </c>
      <c r="I75" s="473" t="s">
        <v>9</v>
      </c>
      <c r="J75" s="475" t="s">
        <v>10</v>
      </c>
      <c r="K75" s="476"/>
      <c r="L75" s="477" t="s">
        <v>11</v>
      </c>
      <c r="M75" s="477"/>
      <c r="N75" s="470" t="s">
        <v>12</v>
      </c>
      <c r="O75" s="470" t="s">
        <v>13</v>
      </c>
      <c r="P75" s="470" t="s">
        <v>14</v>
      </c>
    </row>
    <row r="76" spans="1:16" s="3" customFormat="1" ht="35.25" customHeight="1">
      <c r="A76" s="474"/>
      <c r="B76" s="471"/>
      <c r="C76" s="471"/>
      <c r="D76" s="474"/>
      <c r="E76" s="474"/>
      <c r="F76" s="474"/>
      <c r="G76" s="474"/>
      <c r="H76" s="474"/>
      <c r="I76" s="474"/>
      <c r="J76" s="251">
        <v>2016</v>
      </c>
      <c r="K76" s="251">
        <v>2017</v>
      </c>
      <c r="L76" s="250" t="s">
        <v>15</v>
      </c>
      <c r="M76" s="250" t="s">
        <v>16</v>
      </c>
      <c r="N76" s="471"/>
      <c r="O76" s="471"/>
      <c r="P76" s="471"/>
    </row>
    <row r="77" spans="1:16" s="35" customFormat="1" ht="60" customHeight="1">
      <c r="A77" s="254">
        <v>1</v>
      </c>
      <c r="B77" s="119">
        <v>13</v>
      </c>
      <c r="C77" s="407" t="s">
        <v>187</v>
      </c>
      <c r="D77" s="407" t="s">
        <v>89</v>
      </c>
      <c r="E77" s="255" t="s">
        <v>3539</v>
      </c>
      <c r="F77" s="255" t="s">
        <v>3540</v>
      </c>
      <c r="G77" s="255" t="s">
        <v>3541</v>
      </c>
      <c r="H77" s="255" t="s">
        <v>3542</v>
      </c>
      <c r="I77" s="255" t="s">
        <v>3543</v>
      </c>
      <c r="J77" s="255" t="s">
        <v>3544</v>
      </c>
      <c r="K77" s="255" t="s">
        <v>204</v>
      </c>
      <c r="L77" s="256" t="s">
        <v>3545</v>
      </c>
      <c r="M77" s="255"/>
      <c r="N77" s="31">
        <v>25467.279999999999</v>
      </c>
      <c r="O77" s="255" t="s">
        <v>3546</v>
      </c>
      <c r="P77" s="255">
        <v>28</v>
      </c>
    </row>
    <row r="78" spans="1:16" s="35" customFormat="1" ht="60" customHeight="1">
      <c r="A78" s="254">
        <v>2</v>
      </c>
      <c r="B78" s="119">
        <v>13</v>
      </c>
      <c r="C78" s="119">
        <v>1</v>
      </c>
      <c r="D78" s="407" t="s">
        <v>462</v>
      </c>
      <c r="E78" s="255" t="s">
        <v>3553</v>
      </c>
      <c r="F78" s="255" t="s">
        <v>3554</v>
      </c>
      <c r="G78" s="255" t="s">
        <v>3555</v>
      </c>
      <c r="H78" s="255" t="s">
        <v>3556</v>
      </c>
      <c r="I78" s="255" t="s">
        <v>3515</v>
      </c>
      <c r="J78" s="255" t="s">
        <v>3557</v>
      </c>
      <c r="K78" s="255" t="s">
        <v>204</v>
      </c>
      <c r="L78" s="256" t="s">
        <v>3558</v>
      </c>
      <c r="M78" s="255"/>
      <c r="N78" s="31">
        <v>69373.45</v>
      </c>
      <c r="O78" s="255" t="s">
        <v>3559</v>
      </c>
      <c r="P78" s="255">
        <v>27</v>
      </c>
    </row>
    <row r="79" spans="1:16" s="35" customFormat="1" ht="145.5" customHeight="1">
      <c r="A79" s="254">
        <v>3</v>
      </c>
      <c r="B79" s="119">
        <v>13</v>
      </c>
      <c r="C79" s="407" t="s">
        <v>88</v>
      </c>
      <c r="D79" s="407" t="s">
        <v>58</v>
      </c>
      <c r="E79" s="255" t="s">
        <v>3560</v>
      </c>
      <c r="F79" s="255" t="s">
        <v>3561</v>
      </c>
      <c r="G79" s="255" t="s">
        <v>3562</v>
      </c>
      <c r="H79" s="255" t="s">
        <v>3491</v>
      </c>
      <c r="I79" s="255" t="s">
        <v>3563</v>
      </c>
      <c r="J79" s="255" t="s">
        <v>3564</v>
      </c>
      <c r="K79" s="255" t="s">
        <v>204</v>
      </c>
      <c r="L79" s="256" t="s">
        <v>567</v>
      </c>
      <c r="M79" s="255">
        <v>10000</v>
      </c>
      <c r="N79" s="31">
        <v>27350</v>
      </c>
      <c r="O79" s="255" t="s">
        <v>3565</v>
      </c>
      <c r="P79" s="255">
        <v>27</v>
      </c>
    </row>
    <row r="80" spans="1:16" s="35" customFormat="1" ht="145.5" customHeight="1">
      <c r="A80" s="254">
        <v>4</v>
      </c>
      <c r="B80" s="119">
        <v>6</v>
      </c>
      <c r="C80" s="119">
        <v>4</v>
      </c>
      <c r="D80" s="407" t="s">
        <v>18</v>
      </c>
      <c r="E80" s="255" t="s">
        <v>3566</v>
      </c>
      <c r="F80" s="255" t="s">
        <v>3567</v>
      </c>
      <c r="G80" s="255" t="s">
        <v>3568</v>
      </c>
      <c r="H80" s="255" t="s">
        <v>3569</v>
      </c>
      <c r="I80" s="255" t="s">
        <v>3570</v>
      </c>
      <c r="J80" s="255" t="s">
        <v>3571</v>
      </c>
      <c r="K80" s="255" t="s">
        <v>204</v>
      </c>
      <c r="L80" s="256" t="s">
        <v>3572</v>
      </c>
      <c r="M80" s="255" t="s">
        <v>3573</v>
      </c>
      <c r="N80" s="31">
        <v>236430.6</v>
      </c>
      <c r="O80" s="255" t="s">
        <v>3574</v>
      </c>
      <c r="P80" s="255">
        <v>26.5</v>
      </c>
    </row>
    <row r="81" spans="1:16" s="35" customFormat="1" ht="253.5" customHeight="1">
      <c r="A81" s="254">
        <v>5</v>
      </c>
      <c r="B81" s="119">
        <v>6</v>
      </c>
      <c r="C81" s="407" t="s">
        <v>1149</v>
      </c>
      <c r="D81" s="407" t="s">
        <v>412</v>
      </c>
      <c r="E81" s="255" t="s">
        <v>3575</v>
      </c>
      <c r="F81" s="255" t="s">
        <v>3576</v>
      </c>
      <c r="G81" s="255" t="s">
        <v>3577</v>
      </c>
      <c r="H81" s="255" t="s">
        <v>3578</v>
      </c>
      <c r="I81" s="255" t="s">
        <v>3579</v>
      </c>
      <c r="J81" s="255" t="s">
        <v>3580</v>
      </c>
      <c r="K81" s="255" t="s">
        <v>204</v>
      </c>
      <c r="L81" s="88" t="s">
        <v>3581</v>
      </c>
      <c r="M81" s="255" t="s">
        <v>3582</v>
      </c>
      <c r="N81" s="31">
        <v>228868</v>
      </c>
      <c r="O81" s="255" t="s">
        <v>3583</v>
      </c>
      <c r="P81" s="255">
        <v>26</v>
      </c>
    </row>
    <row r="82" spans="1:16" s="35" customFormat="1" ht="144.75" customHeight="1">
      <c r="A82" s="254">
        <v>6</v>
      </c>
      <c r="B82" s="119">
        <v>11</v>
      </c>
      <c r="C82" s="407" t="s">
        <v>423</v>
      </c>
      <c r="D82" s="407" t="s">
        <v>58</v>
      </c>
      <c r="E82" s="255" t="s">
        <v>3584</v>
      </c>
      <c r="F82" s="255" t="s">
        <v>3585</v>
      </c>
      <c r="G82" s="255" t="s">
        <v>3586</v>
      </c>
      <c r="H82" s="255" t="s">
        <v>3587</v>
      </c>
      <c r="I82" s="255" t="s">
        <v>3588</v>
      </c>
      <c r="J82" s="255" t="s">
        <v>3589</v>
      </c>
      <c r="K82" s="255" t="s">
        <v>204</v>
      </c>
      <c r="L82" s="88" t="s">
        <v>3590</v>
      </c>
      <c r="M82" s="255"/>
      <c r="N82" s="31">
        <v>58734.8</v>
      </c>
      <c r="O82" s="255" t="s">
        <v>3591</v>
      </c>
      <c r="P82" s="255">
        <v>26</v>
      </c>
    </row>
    <row r="83" spans="1:16" s="35" customFormat="1" ht="257.25" customHeight="1">
      <c r="A83" s="254">
        <v>7</v>
      </c>
      <c r="B83" s="119">
        <v>11</v>
      </c>
      <c r="C83" s="119">
        <v>1</v>
      </c>
      <c r="D83" s="407" t="s">
        <v>3293</v>
      </c>
      <c r="E83" s="255" t="s">
        <v>3444</v>
      </c>
      <c r="F83" s="255" t="s">
        <v>3592</v>
      </c>
      <c r="G83" s="255" t="s">
        <v>3593</v>
      </c>
      <c r="H83" s="255" t="s">
        <v>3594</v>
      </c>
      <c r="I83" s="255" t="s">
        <v>3595</v>
      </c>
      <c r="J83" s="255" t="s">
        <v>3596</v>
      </c>
      <c r="K83" s="255" t="s">
        <v>204</v>
      </c>
      <c r="L83" s="88" t="s">
        <v>3597</v>
      </c>
      <c r="M83" s="255"/>
      <c r="N83" s="31">
        <v>17673</v>
      </c>
      <c r="O83" s="255" t="s">
        <v>3450</v>
      </c>
      <c r="P83" s="255">
        <v>25</v>
      </c>
    </row>
    <row r="84" spans="1:16" s="35" customFormat="1" ht="94.5" customHeight="1">
      <c r="A84" s="254">
        <v>8</v>
      </c>
      <c r="B84" s="119">
        <v>13</v>
      </c>
      <c r="C84" s="407" t="s">
        <v>88</v>
      </c>
      <c r="D84" s="407" t="s">
        <v>58</v>
      </c>
      <c r="E84" s="255" t="s">
        <v>3598</v>
      </c>
      <c r="F84" s="255" t="s">
        <v>3599</v>
      </c>
      <c r="G84" s="255" t="s">
        <v>3600</v>
      </c>
      <c r="H84" s="255" t="s">
        <v>3601</v>
      </c>
      <c r="I84" s="255" t="s">
        <v>3602</v>
      </c>
      <c r="J84" s="255" t="s">
        <v>3603</v>
      </c>
      <c r="K84" s="255" t="s">
        <v>204</v>
      </c>
      <c r="L84" s="176" t="s">
        <v>3604</v>
      </c>
      <c r="M84" s="255"/>
      <c r="N84" s="31">
        <v>336454.2</v>
      </c>
      <c r="O84" s="255" t="s">
        <v>3605</v>
      </c>
      <c r="P84" s="255">
        <v>25</v>
      </c>
    </row>
    <row r="85" spans="1:16" s="35" customFormat="1" ht="147.75" customHeight="1">
      <c r="A85" s="254">
        <v>9</v>
      </c>
      <c r="B85" s="119">
        <v>11</v>
      </c>
      <c r="C85" s="407" t="s">
        <v>88</v>
      </c>
      <c r="D85" s="407" t="s">
        <v>462</v>
      </c>
      <c r="E85" s="255" t="s">
        <v>3606</v>
      </c>
      <c r="F85" s="255" t="s">
        <v>3607</v>
      </c>
      <c r="G85" s="255" t="s">
        <v>3608</v>
      </c>
      <c r="H85" s="255" t="s">
        <v>317</v>
      </c>
      <c r="I85" s="255" t="s">
        <v>3609</v>
      </c>
      <c r="J85" s="255" t="s">
        <v>3610</v>
      </c>
      <c r="K85" s="255" t="s">
        <v>204</v>
      </c>
      <c r="L85" s="176" t="s">
        <v>3611</v>
      </c>
      <c r="M85" s="255"/>
      <c r="N85" s="31">
        <v>290000</v>
      </c>
      <c r="O85" s="255" t="s">
        <v>3612</v>
      </c>
      <c r="P85" s="255">
        <v>25</v>
      </c>
    </row>
    <row r="86" spans="1:16" s="35" customFormat="1" ht="189" customHeight="1">
      <c r="A86" s="254">
        <v>10</v>
      </c>
      <c r="B86" s="119">
        <v>6</v>
      </c>
      <c r="C86" s="407" t="s">
        <v>1149</v>
      </c>
      <c r="D86" s="407" t="s">
        <v>2282</v>
      </c>
      <c r="E86" s="255" t="s">
        <v>3606</v>
      </c>
      <c r="F86" s="255" t="s">
        <v>3613</v>
      </c>
      <c r="G86" s="255" t="s">
        <v>3614</v>
      </c>
      <c r="H86" s="255" t="s">
        <v>3615</v>
      </c>
      <c r="I86" s="255" t="s">
        <v>3616</v>
      </c>
      <c r="J86" s="255" t="s">
        <v>3617</v>
      </c>
      <c r="K86" s="255" t="s">
        <v>204</v>
      </c>
      <c r="L86" s="176" t="s">
        <v>3618</v>
      </c>
      <c r="M86" s="255"/>
      <c r="N86" s="31">
        <v>320000</v>
      </c>
      <c r="O86" s="255" t="s">
        <v>3612</v>
      </c>
      <c r="P86" s="255">
        <v>24</v>
      </c>
    </row>
    <row r="87" spans="1:16" s="35" customFormat="1" ht="63.75">
      <c r="A87" s="254">
        <v>11</v>
      </c>
      <c r="B87" s="119">
        <v>9</v>
      </c>
      <c r="C87" s="119">
        <v>5</v>
      </c>
      <c r="D87" s="407" t="s">
        <v>462</v>
      </c>
      <c r="E87" s="255" t="s">
        <v>3553</v>
      </c>
      <c r="F87" s="255" t="s">
        <v>3619</v>
      </c>
      <c r="G87" s="255" t="s">
        <v>3620</v>
      </c>
      <c r="H87" s="255" t="s">
        <v>2587</v>
      </c>
      <c r="I87" s="255" t="s">
        <v>3621</v>
      </c>
      <c r="J87" s="255" t="s">
        <v>3622</v>
      </c>
      <c r="K87" s="255" t="s">
        <v>204</v>
      </c>
      <c r="L87" s="176" t="s">
        <v>3623</v>
      </c>
      <c r="M87" s="255"/>
      <c r="N87" s="31">
        <v>73215.75</v>
      </c>
      <c r="O87" s="255" t="s">
        <v>3624</v>
      </c>
      <c r="P87" s="255">
        <v>23.5</v>
      </c>
    </row>
    <row r="88" spans="1:16" s="35" customFormat="1" ht="38.25">
      <c r="A88" s="254">
        <v>12</v>
      </c>
      <c r="B88" s="119">
        <v>13</v>
      </c>
      <c r="C88" s="407" t="s">
        <v>126</v>
      </c>
      <c r="D88" s="407" t="s">
        <v>134</v>
      </c>
      <c r="E88" s="255" t="s">
        <v>3625</v>
      </c>
      <c r="F88" s="255" t="s">
        <v>3626</v>
      </c>
      <c r="G88" s="255" t="s">
        <v>3627</v>
      </c>
      <c r="H88" s="255" t="s">
        <v>3491</v>
      </c>
      <c r="I88" s="255" t="s">
        <v>3628</v>
      </c>
      <c r="J88" s="255" t="s">
        <v>3629</v>
      </c>
      <c r="K88" s="255" t="s">
        <v>204</v>
      </c>
      <c r="L88" s="88" t="s">
        <v>3630</v>
      </c>
      <c r="M88" s="255"/>
      <c r="N88" s="31">
        <v>15000</v>
      </c>
      <c r="O88" s="255" t="s">
        <v>3631</v>
      </c>
      <c r="P88" s="255">
        <v>23</v>
      </c>
    </row>
    <row r="89" spans="1:16" s="35" customFormat="1" ht="153">
      <c r="A89" s="254">
        <v>13</v>
      </c>
      <c r="B89" s="119">
        <v>10</v>
      </c>
      <c r="C89" s="407" t="s">
        <v>80</v>
      </c>
      <c r="D89" s="407" t="s">
        <v>3632</v>
      </c>
      <c r="E89" s="255" t="s">
        <v>3633</v>
      </c>
      <c r="F89" s="255" t="s">
        <v>3634</v>
      </c>
      <c r="G89" s="255" t="s">
        <v>3635</v>
      </c>
      <c r="H89" s="255" t="s">
        <v>3636</v>
      </c>
      <c r="I89" s="255" t="s">
        <v>3637</v>
      </c>
      <c r="J89" s="255" t="s">
        <v>3638</v>
      </c>
      <c r="K89" s="255" t="s">
        <v>204</v>
      </c>
      <c r="L89" s="88" t="s">
        <v>3639</v>
      </c>
      <c r="M89" s="255"/>
      <c r="N89" s="31">
        <v>10245.950000000001</v>
      </c>
      <c r="O89" s="255" t="s">
        <v>3640</v>
      </c>
      <c r="P89" s="255">
        <v>23</v>
      </c>
    </row>
    <row r="90" spans="1:16" s="35" customFormat="1" ht="153">
      <c r="A90" s="254">
        <v>14</v>
      </c>
      <c r="B90" s="119">
        <v>10</v>
      </c>
      <c r="C90" s="407" t="s">
        <v>80</v>
      </c>
      <c r="D90" s="407" t="s">
        <v>3632</v>
      </c>
      <c r="E90" s="255" t="s">
        <v>3641</v>
      </c>
      <c r="F90" s="255" t="s">
        <v>3642</v>
      </c>
      <c r="G90" s="255" t="s">
        <v>3643</v>
      </c>
      <c r="H90" s="255" t="s">
        <v>3636</v>
      </c>
      <c r="I90" s="255" t="s">
        <v>3644</v>
      </c>
      <c r="J90" s="255" t="s">
        <v>3645</v>
      </c>
      <c r="K90" s="255" t="s">
        <v>204</v>
      </c>
      <c r="L90" s="88" t="s">
        <v>3639</v>
      </c>
      <c r="M90" s="255"/>
      <c r="N90" s="31">
        <v>14348</v>
      </c>
      <c r="O90" s="255" t="s">
        <v>3640</v>
      </c>
      <c r="P90" s="255">
        <v>23</v>
      </c>
    </row>
    <row r="91" spans="1:16" s="35" customFormat="1" ht="153">
      <c r="A91" s="254">
        <v>15</v>
      </c>
      <c r="B91" s="119">
        <v>10</v>
      </c>
      <c r="C91" s="407" t="s">
        <v>80</v>
      </c>
      <c r="D91" s="407" t="s">
        <v>3632</v>
      </c>
      <c r="E91" s="255" t="s">
        <v>3641</v>
      </c>
      <c r="F91" s="255" t="s">
        <v>3646</v>
      </c>
      <c r="G91" s="255" t="s">
        <v>3643</v>
      </c>
      <c r="H91" s="255" t="s">
        <v>3636</v>
      </c>
      <c r="I91" s="255" t="s">
        <v>3644</v>
      </c>
      <c r="J91" s="255" t="s">
        <v>3647</v>
      </c>
      <c r="K91" s="255" t="s">
        <v>204</v>
      </c>
      <c r="L91" s="88" t="s">
        <v>3648</v>
      </c>
      <c r="M91" s="255"/>
      <c r="N91" s="31">
        <v>20834.5</v>
      </c>
      <c r="O91" s="255" t="s">
        <v>3640</v>
      </c>
      <c r="P91" s="255">
        <v>23</v>
      </c>
    </row>
    <row r="92" spans="1:16" s="35" customFormat="1" ht="51">
      <c r="A92" s="254">
        <v>16</v>
      </c>
      <c r="B92" s="119">
        <v>9</v>
      </c>
      <c r="C92" s="407" t="s">
        <v>126</v>
      </c>
      <c r="D92" s="407" t="s">
        <v>50</v>
      </c>
      <c r="E92" s="255" t="s">
        <v>3553</v>
      </c>
      <c r="F92" s="255" t="s">
        <v>3649</v>
      </c>
      <c r="G92" s="255" t="s">
        <v>3650</v>
      </c>
      <c r="H92" s="255" t="s">
        <v>3651</v>
      </c>
      <c r="I92" s="255" t="s">
        <v>3652</v>
      </c>
      <c r="J92" s="255" t="s">
        <v>3653</v>
      </c>
      <c r="K92" s="255" t="s">
        <v>204</v>
      </c>
      <c r="L92" s="88" t="s">
        <v>3654</v>
      </c>
      <c r="M92" s="255"/>
      <c r="N92" s="31">
        <v>43898.06</v>
      </c>
      <c r="O92" s="255" t="s">
        <v>3624</v>
      </c>
      <c r="P92" s="255">
        <v>23</v>
      </c>
    </row>
    <row r="93" spans="1:16" s="35" customFormat="1" ht="38.25">
      <c r="A93" s="254">
        <v>17</v>
      </c>
      <c r="B93" s="119">
        <v>13</v>
      </c>
      <c r="C93" s="119">
        <v>5</v>
      </c>
      <c r="D93" s="407" t="s">
        <v>134</v>
      </c>
      <c r="E93" s="255" t="s">
        <v>3553</v>
      </c>
      <c r="F93" s="255" t="s">
        <v>3655</v>
      </c>
      <c r="G93" s="255" t="s">
        <v>3656</v>
      </c>
      <c r="H93" s="255" t="s">
        <v>231</v>
      </c>
      <c r="I93" s="255" t="s">
        <v>3652</v>
      </c>
      <c r="J93" s="255" t="s">
        <v>3657</v>
      </c>
      <c r="K93" s="255" t="s">
        <v>204</v>
      </c>
      <c r="L93" s="88" t="s">
        <v>3630</v>
      </c>
      <c r="M93" s="255"/>
      <c r="N93" s="31">
        <v>4250.63</v>
      </c>
      <c r="O93" s="255" t="s">
        <v>3658</v>
      </c>
      <c r="P93" s="255">
        <v>23</v>
      </c>
    </row>
    <row r="94" spans="1:16" s="35" customFormat="1" ht="102">
      <c r="A94" s="254">
        <v>18</v>
      </c>
      <c r="B94" s="119">
        <v>13</v>
      </c>
      <c r="C94" s="119">
        <v>4</v>
      </c>
      <c r="D94" s="407" t="s">
        <v>2027</v>
      </c>
      <c r="E94" s="255" t="s">
        <v>3606</v>
      </c>
      <c r="F94" s="255" t="s">
        <v>3659</v>
      </c>
      <c r="G94" s="255" t="s">
        <v>3660</v>
      </c>
      <c r="H94" s="255" t="s">
        <v>3661</v>
      </c>
      <c r="I94" s="255" t="s">
        <v>3662</v>
      </c>
      <c r="J94" s="255" t="s">
        <v>3663</v>
      </c>
      <c r="K94" s="255" t="s">
        <v>204</v>
      </c>
      <c r="L94" s="88" t="s">
        <v>3630</v>
      </c>
      <c r="M94" s="255"/>
      <c r="N94" s="31">
        <v>120000</v>
      </c>
      <c r="O94" s="255" t="s">
        <v>3612</v>
      </c>
      <c r="P94" s="255">
        <v>22.5</v>
      </c>
    </row>
    <row r="95" spans="1:16" s="35" customFormat="1" ht="38.25">
      <c r="A95" s="254">
        <v>19</v>
      </c>
      <c r="B95" s="119">
        <v>13</v>
      </c>
      <c r="C95" s="119">
        <v>5</v>
      </c>
      <c r="D95" s="407" t="s">
        <v>58</v>
      </c>
      <c r="E95" s="255" t="s">
        <v>3664</v>
      </c>
      <c r="F95" s="255" t="s">
        <v>3665</v>
      </c>
      <c r="G95" s="255" t="s">
        <v>3666</v>
      </c>
      <c r="H95" s="255" t="s">
        <v>3667</v>
      </c>
      <c r="I95" s="255" t="s">
        <v>3668</v>
      </c>
      <c r="J95" s="255" t="s">
        <v>3669</v>
      </c>
      <c r="K95" s="255" t="s">
        <v>204</v>
      </c>
      <c r="L95" s="88" t="s">
        <v>3670</v>
      </c>
      <c r="M95" s="255"/>
      <c r="N95" s="31">
        <v>41030.129999999997</v>
      </c>
      <c r="O95" s="255" t="s">
        <v>3671</v>
      </c>
      <c r="P95" s="255">
        <v>22</v>
      </c>
    </row>
  </sheetData>
  <mergeCells count="239">
    <mergeCell ref="N4:N5"/>
    <mergeCell ref="A4:A5"/>
    <mergeCell ref="B4:B5"/>
    <mergeCell ref="C4:C5"/>
    <mergeCell ref="E6:E7"/>
    <mergeCell ref="F6:F7"/>
    <mergeCell ref="G6:G7"/>
    <mergeCell ref="H6:H7"/>
    <mergeCell ref="G4:G5"/>
    <mergeCell ref="H4:H5"/>
    <mergeCell ref="I4:I5"/>
    <mergeCell ref="J4:K4"/>
    <mergeCell ref="L4:M4"/>
    <mergeCell ref="D4:D5"/>
    <mergeCell ref="E4:E5"/>
    <mergeCell ref="F4:F5"/>
    <mergeCell ref="I6:I7"/>
    <mergeCell ref="P11:P13"/>
    <mergeCell ref="A11:A13"/>
    <mergeCell ref="B11:B13"/>
    <mergeCell ref="C11:C13"/>
    <mergeCell ref="D11:D13"/>
    <mergeCell ref="E11:E13"/>
    <mergeCell ref="F11:F13"/>
    <mergeCell ref="G11:G13"/>
    <mergeCell ref="H11:H13"/>
    <mergeCell ref="J6:J7"/>
    <mergeCell ref="K6:K7"/>
    <mergeCell ref="N6:N7"/>
    <mergeCell ref="O6:O7"/>
    <mergeCell ref="P6:P7"/>
    <mergeCell ref="O4:O5"/>
    <mergeCell ref="P4:P5"/>
    <mergeCell ref="A6:A7"/>
    <mergeCell ref="B6:B7"/>
    <mergeCell ref="C6:C7"/>
    <mergeCell ref="D6:D7"/>
    <mergeCell ref="C14:C16"/>
    <mergeCell ref="D14:D16"/>
    <mergeCell ref="E14:E16"/>
    <mergeCell ref="F14:F16"/>
    <mergeCell ref="I11:I13"/>
    <mergeCell ref="J11:J13"/>
    <mergeCell ref="K11:K13"/>
    <mergeCell ref="N11:N13"/>
    <mergeCell ref="O11:O13"/>
    <mergeCell ref="I17:I18"/>
    <mergeCell ref="J17:J18"/>
    <mergeCell ref="K17:K18"/>
    <mergeCell ref="N17:N18"/>
    <mergeCell ref="O17:O18"/>
    <mergeCell ref="P17:P18"/>
    <mergeCell ref="O14:O16"/>
    <mergeCell ref="P14:P16"/>
    <mergeCell ref="A17:A18"/>
    <mergeCell ref="B17:B18"/>
    <mergeCell ref="C17:C18"/>
    <mergeCell ref="D17:D18"/>
    <mergeCell ref="E17:E18"/>
    <mergeCell ref="F17:F18"/>
    <mergeCell ref="G17:G18"/>
    <mergeCell ref="H17:H18"/>
    <mergeCell ref="G14:G16"/>
    <mergeCell ref="H14:H16"/>
    <mergeCell ref="I14:I16"/>
    <mergeCell ref="J14:J16"/>
    <mergeCell ref="K14:K16"/>
    <mergeCell ref="N14:N16"/>
    <mergeCell ref="A14:A16"/>
    <mergeCell ref="B14:B16"/>
    <mergeCell ref="A36:A39"/>
    <mergeCell ref="B36:B39"/>
    <mergeCell ref="I23:I24"/>
    <mergeCell ref="J23:J24"/>
    <mergeCell ref="K23:K24"/>
    <mergeCell ref="N23:N24"/>
    <mergeCell ref="O23:O24"/>
    <mergeCell ref="P23:P24"/>
    <mergeCell ref="A23:A24"/>
    <mergeCell ref="B23:B24"/>
    <mergeCell ref="C23:C24"/>
    <mergeCell ref="D23:D24"/>
    <mergeCell ref="E23:E24"/>
    <mergeCell ref="F23:F24"/>
    <mergeCell ref="G23:G24"/>
    <mergeCell ref="H23:H24"/>
    <mergeCell ref="I34:I35"/>
    <mergeCell ref="J34:J35"/>
    <mergeCell ref="K34:K35"/>
    <mergeCell ref="N34:N35"/>
    <mergeCell ref="O34:O35"/>
    <mergeCell ref="P34:P35"/>
    <mergeCell ref="A34:A35"/>
    <mergeCell ref="B34:B35"/>
    <mergeCell ref="C34:C35"/>
    <mergeCell ref="D34:D35"/>
    <mergeCell ref="E34:E35"/>
    <mergeCell ref="F34:F35"/>
    <mergeCell ref="G34:G35"/>
    <mergeCell ref="H34:H35"/>
    <mergeCell ref="A59:A63"/>
    <mergeCell ref="B59:B63"/>
    <mergeCell ref="C59:C63"/>
    <mergeCell ref="D59:D63"/>
    <mergeCell ref="E59:E63"/>
    <mergeCell ref="F59:F63"/>
    <mergeCell ref="A54:A55"/>
    <mergeCell ref="B54:B55"/>
    <mergeCell ref="C54:C55"/>
    <mergeCell ref="D54:D55"/>
    <mergeCell ref="E54:E55"/>
    <mergeCell ref="F54:F55"/>
    <mergeCell ref="A56:A58"/>
    <mergeCell ref="B56:B58"/>
    <mergeCell ref="C56:C58"/>
    <mergeCell ref="D56:D58"/>
    <mergeCell ref="E56:E58"/>
    <mergeCell ref="F56:F58"/>
    <mergeCell ref="J20:J22"/>
    <mergeCell ref="K20:K22"/>
    <mergeCell ref="N20:N22"/>
    <mergeCell ref="O20:O22"/>
    <mergeCell ref="P20:P22"/>
    <mergeCell ref="A20:A22"/>
    <mergeCell ref="B20:B22"/>
    <mergeCell ref="C20:C22"/>
    <mergeCell ref="D20:D22"/>
    <mergeCell ref="E20:E22"/>
    <mergeCell ref="F20:F22"/>
    <mergeCell ref="G20:G22"/>
    <mergeCell ref="H20:H22"/>
    <mergeCell ref="I20:I22"/>
    <mergeCell ref="J30:J32"/>
    <mergeCell ref="K30:K32"/>
    <mergeCell ref="N30:N32"/>
    <mergeCell ref="O30:O32"/>
    <mergeCell ref="P30:P32"/>
    <mergeCell ref="A30:A32"/>
    <mergeCell ref="B30:B32"/>
    <mergeCell ref="C30:C32"/>
    <mergeCell ref="D30:D32"/>
    <mergeCell ref="E30:E32"/>
    <mergeCell ref="F30:F32"/>
    <mergeCell ref="G30:G32"/>
    <mergeCell ref="H30:H32"/>
    <mergeCell ref="I30:I32"/>
    <mergeCell ref="F52:F53"/>
    <mergeCell ref="C36:C39"/>
    <mergeCell ref="D36:D39"/>
    <mergeCell ref="E36:E39"/>
    <mergeCell ref="F36:F39"/>
    <mergeCell ref="O41:O47"/>
    <mergeCell ref="P41:P47"/>
    <mergeCell ref="I41:I47"/>
    <mergeCell ref="J41:J47"/>
    <mergeCell ref="K41:K47"/>
    <mergeCell ref="N41:N47"/>
    <mergeCell ref="G41:G47"/>
    <mergeCell ref="H41:H47"/>
    <mergeCell ref="O36:O39"/>
    <mergeCell ref="P36:P39"/>
    <mergeCell ref="G36:G39"/>
    <mergeCell ref="H36:H39"/>
    <mergeCell ref="I36:I39"/>
    <mergeCell ref="J36:J39"/>
    <mergeCell ref="K36:K39"/>
    <mergeCell ref="N36:N39"/>
    <mergeCell ref="N52:N53"/>
    <mergeCell ref="O52:O53"/>
    <mergeCell ref="P52:P53"/>
    <mergeCell ref="A41:A47"/>
    <mergeCell ref="B41:B47"/>
    <mergeCell ref="C41:C47"/>
    <mergeCell ref="D41:D47"/>
    <mergeCell ref="E41:E47"/>
    <mergeCell ref="F41:F47"/>
    <mergeCell ref="I52:I53"/>
    <mergeCell ref="J52:J53"/>
    <mergeCell ref="K52:K53"/>
    <mergeCell ref="A52:A53"/>
    <mergeCell ref="B52:B53"/>
    <mergeCell ref="G52:G53"/>
    <mergeCell ref="H52:H53"/>
    <mergeCell ref="G48:G51"/>
    <mergeCell ref="H48:H51"/>
    <mergeCell ref="A48:A51"/>
    <mergeCell ref="B48:B51"/>
    <mergeCell ref="C48:C51"/>
    <mergeCell ref="D48:D51"/>
    <mergeCell ref="E48:E51"/>
    <mergeCell ref="F48:F51"/>
    <mergeCell ref="C52:C53"/>
    <mergeCell ref="D52:D53"/>
    <mergeCell ref="E52:E53"/>
    <mergeCell ref="O48:O51"/>
    <mergeCell ref="P48:P51"/>
    <mergeCell ref="I48:I51"/>
    <mergeCell ref="J48:J51"/>
    <mergeCell ref="K48:K51"/>
    <mergeCell ref="N48:N51"/>
    <mergeCell ref="O54:O55"/>
    <mergeCell ref="P54:P55"/>
    <mergeCell ref="P56:P58"/>
    <mergeCell ref="O56:O58"/>
    <mergeCell ref="G54:G55"/>
    <mergeCell ref="H54:H55"/>
    <mergeCell ref="I54:I55"/>
    <mergeCell ref="J54:J55"/>
    <mergeCell ref="K54:K55"/>
    <mergeCell ref="N54:N55"/>
    <mergeCell ref="H56:H58"/>
    <mergeCell ref="I56:I58"/>
    <mergeCell ref="J56:J58"/>
    <mergeCell ref="K56:K58"/>
    <mergeCell ref="N56:N58"/>
    <mergeCell ref="P75:P76"/>
    <mergeCell ref="G59:G63"/>
    <mergeCell ref="H59:H63"/>
    <mergeCell ref="I59:I63"/>
    <mergeCell ref="J59:J63"/>
    <mergeCell ref="K59:K63"/>
    <mergeCell ref="N59:N63"/>
    <mergeCell ref="G56:G58"/>
    <mergeCell ref="H75:H76"/>
    <mergeCell ref="I75:I76"/>
    <mergeCell ref="J75:K75"/>
    <mergeCell ref="L75:M75"/>
    <mergeCell ref="N75:N76"/>
    <mergeCell ref="O75:O76"/>
    <mergeCell ref="O59:O63"/>
    <mergeCell ref="P59:P63"/>
    <mergeCell ref="A73:M73"/>
    <mergeCell ref="A75:A76"/>
    <mergeCell ref="B75:B76"/>
    <mergeCell ref="C75:C76"/>
    <mergeCell ref="D75:D76"/>
    <mergeCell ref="E75:E76"/>
    <mergeCell ref="F75:F76"/>
    <mergeCell ref="G75:G76"/>
  </mergeCells>
  <pageMargins left="0.11811023622047245" right="0.11811023622047245" top="0.35433070866141736" bottom="0.35433070866141736" header="0.31496062992125984" footer="0.31496062992125984"/>
  <pageSetup paperSize="8"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65"/>
  <sheetViews>
    <sheetView topLeftCell="A37" zoomScale="60" zoomScaleNormal="60" workbookViewId="0">
      <selection activeCell="G42" sqref="G42"/>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22.28515625" customWidth="1"/>
    <col min="13" max="13" width="10.42578125"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7" ht="15.75">
      <c r="A2" s="480" t="s">
        <v>199</v>
      </c>
      <c r="B2" s="481"/>
      <c r="C2" s="481"/>
      <c r="D2" s="481"/>
      <c r="E2" s="481"/>
      <c r="F2" s="481"/>
      <c r="G2" s="481"/>
      <c r="H2" s="481"/>
      <c r="I2" s="481"/>
      <c r="J2" s="481"/>
      <c r="K2" s="481"/>
      <c r="L2" s="481"/>
      <c r="M2" s="481"/>
      <c r="N2" s="481"/>
      <c r="O2" s="481"/>
    </row>
    <row r="3" spans="1:17" ht="15.75">
      <c r="A3" s="1"/>
      <c r="B3" s="2"/>
      <c r="C3" s="2"/>
      <c r="D3" s="2"/>
      <c r="E3" s="2"/>
      <c r="F3" s="2"/>
      <c r="G3" s="2"/>
      <c r="H3" s="2"/>
      <c r="I3" s="2"/>
      <c r="J3" s="2"/>
      <c r="K3" s="2"/>
      <c r="L3" s="2"/>
      <c r="M3" s="2"/>
      <c r="N3" s="2"/>
      <c r="O3" s="2"/>
    </row>
    <row r="4" spans="1:17" s="3" customFormat="1" ht="30" customHeight="1">
      <c r="A4" s="473" t="s">
        <v>1</v>
      </c>
      <c r="B4" s="470" t="s">
        <v>2</v>
      </c>
      <c r="C4" s="470" t="s">
        <v>3</v>
      </c>
      <c r="D4" s="473" t="s">
        <v>4</v>
      </c>
      <c r="E4" s="473" t="s">
        <v>5</v>
      </c>
      <c r="F4" s="473" t="s">
        <v>6</v>
      </c>
      <c r="G4" s="473" t="s">
        <v>7</v>
      </c>
      <c r="H4" s="473" t="s">
        <v>8</v>
      </c>
      <c r="I4" s="473" t="s">
        <v>9</v>
      </c>
      <c r="J4" s="475" t="s">
        <v>10</v>
      </c>
      <c r="K4" s="476"/>
      <c r="L4" s="477" t="s">
        <v>11</v>
      </c>
      <c r="M4" s="477"/>
      <c r="N4" s="470" t="s">
        <v>12</v>
      </c>
      <c r="O4" s="470" t="s">
        <v>13</v>
      </c>
      <c r="P4" s="470" t="s">
        <v>14</v>
      </c>
    </row>
    <row r="5" spans="1:17" s="3" customFormat="1" ht="35.25" customHeight="1">
      <c r="A5" s="474"/>
      <c r="B5" s="471"/>
      <c r="C5" s="471"/>
      <c r="D5" s="474"/>
      <c r="E5" s="474"/>
      <c r="F5" s="474"/>
      <c r="G5" s="474"/>
      <c r="H5" s="474"/>
      <c r="I5" s="474"/>
      <c r="J5" s="4">
        <v>2016</v>
      </c>
      <c r="K5" s="4">
        <v>2017</v>
      </c>
      <c r="L5" s="5" t="s">
        <v>15</v>
      </c>
      <c r="M5" s="5" t="s">
        <v>16</v>
      </c>
      <c r="N5" s="471"/>
      <c r="O5" s="471"/>
      <c r="P5" s="471"/>
    </row>
    <row r="6" spans="1:17" s="35" customFormat="1" ht="44.25" customHeight="1">
      <c r="A6" s="469">
        <v>1</v>
      </c>
      <c r="B6" s="469">
        <v>10</v>
      </c>
      <c r="C6" s="469">
        <v>3</v>
      </c>
      <c r="D6" s="469" t="s">
        <v>99</v>
      </c>
      <c r="E6" s="472" t="s">
        <v>200</v>
      </c>
      <c r="F6" s="472" t="s">
        <v>207</v>
      </c>
      <c r="G6" s="472" t="s">
        <v>201</v>
      </c>
      <c r="H6" s="472" t="s">
        <v>208</v>
      </c>
      <c r="I6" s="472" t="s">
        <v>202</v>
      </c>
      <c r="J6" s="472" t="s">
        <v>203</v>
      </c>
      <c r="K6" s="472" t="s">
        <v>204</v>
      </c>
      <c r="L6" s="377" t="s">
        <v>209</v>
      </c>
      <c r="M6" s="378">
        <v>1</v>
      </c>
      <c r="N6" s="533">
        <v>19000</v>
      </c>
      <c r="O6" s="472" t="s">
        <v>206</v>
      </c>
      <c r="P6" s="469" t="s">
        <v>29</v>
      </c>
      <c r="Q6" s="28"/>
    </row>
    <row r="7" spans="1:17" s="28" customFormat="1" ht="74.25" customHeight="1">
      <c r="A7" s="469"/>
      <c r="B7" s="469"/>
      <c r="C7" s="469"/>
      <c r="D7" s="469"/>
      <c r="E7" s="472"/>
      <c r="F7" s="472"/>
      <c r="G7" s="472"/>
      <c r="H7" s="472"/>
      <c r="I7" s="472"/>
      <c r="J7" s="472"/>
      <c r="K7" s="472"/>
      <c r="L7" s="377" t="s">
        <v>205</v>
      </c>
      <c r="M7" s="378">
        <v>1000</v>
      </c>
      <c r="N7" s="533"/>
      <c r="O7" s="472"/>
      <c r="P7" s="469"/>
    </row>
    <row r="8" spans="1:17" s="3" customFormat="1" ht="25.5">
      <c r="A8" s="469">
        <v>2</v>
      </c>
      <c r="B8" s="469">
        <v>10</v>
      </c>
      <c r="C8" s="469">
        <v>4</v>
      </c>
      <c r="D8" s="469" t="s">
        <v>99</v>
      </c>
      <c r="E8" s="472" t="s">
        <v>200</v>
      </c>
      <c r="F8" s="472" t="s">
        <v>210</v>
      </c>
      <c r="G8" s="472" t="s">
        <v>211</v>
      </c>
      <c r="H8" s="472" t="s">
        <v>212</v>
      </c>
      <c r="I8" s="472" t="s">
        <v>213</v>
      </c>
      <c r="J8" s="472" t="s">
        <v>214</v>
      </c>
      <c r="K8" s="472" t="s">
        <v>204</v>
      </c>
      <c r="L8" s="377" t="s">
        <v>215</v>
      </c>
      <c r="M8" s="378">
        <v>3</v>
      </c>
      <c r="N8" s="533">
        <v>70000</v>
      </c>
      <c r="O8" s="472" t="s">
        <v>206</v>
      </c>
      <c r="P8" s="469" t="s">
        <v>29</v>
      </c>
    </row>
    <row r="9" spans="1:17" s="3" customFormat="1" ht="47.25" customHeight="1">
      <c r="A9" s="469"/>
      <c r="B9" s="469"/>
      <c r="C9" s="469"/>
      <c r="D9" s="469"/>
      <c r="E9" s="472"/>
      <c r="F9" s="472"/>
      <c r="G9" s="472"/>
      <c r="H9" s="472"/>
      <c r="I9" s="472"/>
      <c r="J9" s="472"/>
      <c r="K9" s="472"/>
      <c r="L9" s="377" t="s">
        <v>216</v>
      </c>
      <c r="M9" s="378">
        <v>30</v>
      </c>
      <c r="N9" s="533"/>
      <c r="O9" s="472"/>
      <c r="P9" s="469"/>
    </row>
    <row r="10" spans="1:17" s="3" customFormat="1" ht="47.25" customHeight="1">
      <c r="A10" s="469">
        <v>3</v>
      </c>
      <c r="B10" s="469">
        <v>11</v>
      </c>
      <c r="C10" s="469">
        <v>3</v>
      </c>
      <c r="D10" s="469" t="s">
        <v>50</v>
      </c>
      <c r="E10" s="472" t="s">
        <v>200</v>
      </c>
      <c r="F10" s="472" t="s">
        <v>217</v>
      </c>
      <c r="G10" s="472" t="s">
        <v>218</v>
      </c>
      <c r="H10" s="472" t="s">
        <v>219</v>
      </c>
      <c r="I10" s="472" t="s">
        <v>202</v>
      </c>
      <c r="J10" s="472" t="s">
        <v>203</v>
      </c>
      <c r="K10" s="472" t="s">
        <v>204</v>
      </c>
      <c r="L10" s="377" t="s">
        <v>220</v>
      </c>
      <c r="M10" s="378">
        <v>4</v>
      </c>
      <c r="N10" s="533">
        <v>104000</v>
      </c>
      <c r="O10" s="472" t="s">
        <v>206</v>
      </c>
      <c r="P10" s="469" t="s">
        <v>29</v>
      </c>
    </row>
    <row r="11" spans="1:17" s="3" customFormat="1" ht="56.25" customHeight="1">
      <c r="A11" s="469"/>
      <c r="B11" s="469"/>
      <c r="C11" s="469"/>
      <c r="D11" s="469"/>
      <c r="E11" s="472"/>
      <c r="F11" s="472"/>
      <c r="G11" s="472"/>
      <c r="H11" s="472"/>
      <c r="I11" s="472"/>
      <c r="J11" s="472"/>
      <c r="K11" s="472"/>
      <c r="L11" s="377" t="s">
        <v>221</v>
      </c>
      <c r="M11" s="378">
        <v>100</v>
      </c>
      <c r="N11" s="533"/>
      <c r="O11" s="472"/>
      <c r="P11" s="469"/>
    </row>
    <row r="12" spans="1:17" s="3" customFormat="1" ht="33" customHeight="1">
      <c r="A12" s="469">
        <v>4</v>
      </c>
      <c r="B12" s="469">
        <v>11</v>
      </c>
      <c r="C12" s="469">
        <v>5</v>
      </c>
      <c r="D12" s="469" t="s">
        <v>58</v>
      </c>
      <c r="E12" s="472" t="s">
        <v>200</v>
      </c>
      <c r="F12" s="472" t="s">
        <v>222</v>
      </c>
      <c r="G12" s="472" t="s">
        <v>223</v>
      </c>
      <c r="H12" s="472" t="s">
        <v>224</v>
      </c>
      <c r="I12" s="472" t="s">
        <v>225</v>
      </c>
      <c r="J12" s="472" t="s">
        <v>226</v>
      </c>
      <c r="K12" s="472" t="s">
        <v>204</v>
      </c>
      <c r="L12" s="377" t="s">
        <v>227</v>
      </c>
      <c r="M12" s="378">
        <v>3</v>
      </c>
      <c r="N12" s="533">
        <v>2000</v>
      </c>
      <c r="O12" s="472" t="s">
        <v>206</v>
      </c>
      <c r="P12" s="469" t="s">
        <v>29</v>
      </c>
    </row>
    <row r="13" spans="1:17" s="3" customFormat="1" ht="30.75" customHeight="1">
      <c r="A13" s="469"/>
      <c r="B13" s="469"/>
      <c r="C13" s="469"/>
      <c r="D13" s="469"/>
      <c r="E13" s="472"/>
      <c r="F13" s="472"/>
      <c r="G13" s="472"/>
      <c r="H13" s="472"/>
      <c r="I13" s="472"/>
      <c r="J13" s="472"/>
      <c r="K13" s="472"/>
      <c r="L13" s="377" t="s">
        <v>228</v>
      </c>
      <c r="M13" s="378">
        <v>30</v>
      </c>
      <c r="N13" s="533"/>
      <c r="O13" s="472"/>
      <c r="P13" s="469"/>
    </row>
    <row r="14" spans="1:17" s="3" customFormat="1" ht="62.25" customHeight="1">
      <c r="A14" s="119">
        <v>5</v>
      </c>
      <c r="B14" s="119">
        <v>12</v>
      </c>
      <c r="C14" s="119">
        <v>1</v>
      </c>
      <c r="D14" s="119" t="s">
        <v>58</v>
      </c>
      <c r="E14" s="73" t="s">
        <v>200</v>
      </c>
      <c r="F14" s="73" t="s">
        <v>229</v>
      </c>
      <c r="G14" s="73" t="s">
        <v>230</v>
      </c>
      <c r="H14" s="73" t="s">
        <v>231</v>
      </c>
      <c r="I14" s="73" t="s">
        <v>232</v>
      </c>
      <c r="J14" s="73" t="s">
        <v>233</v>
      </c>
      <c r="K14" s="73" t="s">
        <v>204</v>
      </c>
      <c r="L14" s="377" t="s">
        <v>234</v>
      </c>
      <c r="M14" s="378">
        <v>100</v>
      </c>
      <c r="N14" s="396">
        <v>29500</v>
      </c>
      <c r="O14" s="73" t="s">
        <v>206</v>
      </c>
      <c r="P14" s="119" t="s">
        <v>29</v>
      </c>
    </row>
    <row r="15" spans="1:17" s="3" customFormat="1" ht="78.75" customHeight="1">
      <c r="A15" s="119">
        <v>6</v>
      </c>
      <c r="B15" s="119">
        <v>12</v>
      </c>
      <c r="C15" s="119">
        <v>1</v>
      </c>
      <c r="D15" s="119" t="s">
        <v>50</v>
      </c>
      <c r="E15" s="73" t="s">
        <v>200</v>
      </c>
      <c r="F15" s="73" t="s">
        <v>235</v>
      </c>
      <c r="G15" s="73" t="s">
        <v>236</v>
      </c>
      <c r="H15" s="73" t="s">
        <v>237</v>
      </c>
      <c r="I15" s="73" t="s">
        <v>202</v>
      </c>
      <c r="J15" s="73" t="s">
        <v>203</v>
      </c>
      <c r="K15" s="73" t="s">
        <v>204</v>
      </c>
      <c r="L15" s="377" t="s">
        <v>238</v>
      </c>
      <c r="M15" s="378">
        <v>8</v>
      </c>
      <c r="N15" s="396">
        <v>15500</v>
      </c>
      <c r="O15" s="73" t="s">
        <v>206</v>
      </c>
      <c r="P15" s="119" t="s">
        <v>29</v>
      </c>
    </row>
    <row r="16" spans="1:17" s="3" customFormat="1" ht="63.75">
      <c r="A16" s="119">
        <v>7</v>
      </c>
      <c r="B16" s="119">
        <v>13</v>
      </c>
      <c r="C16" s="119">
        <v>3</v>
      </c>
      <c r="D16" s="119" t="s">
        <v>99</v>
      </c>
      <c r="E16" s="73" t="s">
        <v>200</v>
      </c>
      <c r="F16" s="73" t="s">
        <v>239</v>
      </c>
      <c r="G16" s="73" t="s">
        <v>240</v>
      </c>
      <c r="H16" s="73" t="s">
        <v>241</v>
      </c>
      <c r="I16" s="73" t="s">
        <v>202</v>
      </c>
      <c r="J16" s="73" t="s">
        <v>242</v>
      </c>
      <c r="K16" s="73" t="s">
        <v>204</v>
      </c>
      <c r="L16" s="377" t="s">
        <v>243</v>
      </c>
      <c r="M16" s="378">
        <v>20</v>
      </c>
      <c r="N16" s="396">
        <v>10000</v>
      </c>
      <c r="O16" s="73" t="s">
        <v>206</v>
      </c>
      <c r="P16" s="119" t="s">
        <v>29</v>
      </c>
    </row>
    <row r="17" spans="1:16" s="3" customFormat="1" ht="51">
      <c r="A17" s="119">
        <v>8</v>
      </c>
      <c r="B17" s="119">
        <v>13</v>
      </c>
      <c r="C17" s="119">
        <v>3</v>
      </c>
      <c r="D17" s="119" t="s">
        <v>99</v>
      </c>
      <c r="E17" s="73" t="s">
        <v>200</v>
      </c>
      <c r="F17" s="73" t="s">
        <v>244</v>
      </c>
      <c r="G17" s="73" t="s">
        <v>240</v>
      </c>
      <c r="H17" s="73" t="s">
        <v>241</v>
      </c>
      <c r="I17" s="73" t="s">
        <v>245</v>
      </c>
      <c r="J17" s="73" t="s">
        <v>246</v>
      </c>
      <c r="K17" s="73" t="s">
        <v>204</v>
      </c>
      <c r="L17" s="377" t="s">
        <v>247</v>
      </c>
      <c r="M17" s="378">
        <v>250</v>
      </c>
      <c r="N17" s="396">
        <v>5000</v>
      </c>
      <c r="O17" s="73" t="s">
        <v>206</v>
      </c>
      <c r="P17" s="119" t="s">
        <v>29</v>
      </c>
    </row>
    <row r="18" spans="1:16" s="3" customFormat="1" ht="51">
      <c r="A18" s="119">
        <v>9</v>
      </c>
      <c r="B18" s="119">
        <v>13</v>
      </c>
      <c r="C18" s="119">
        <v>3</v>
      </c>
      <c r="D18" s="119" t="s">
        <v>99</v>
      </c>
      <c r="E18" s="73" t="s">
        <v>200</v>
      </c>
      <c r="F18" s="73" t="s">
        <v>248</v>
      </c>
      <c r="G18" s="73" t="s">
        <v>240</v>
      </c>
      <c r="H18" s="73" t="s">
        <v>241</v>
      </c>
      <c r="I18" s="73" t="s">
        <v>245</v>
      </c>
      <c r="J18" s="73" t="s">
        <v>249</v>
      </c>
      <c r="K18" s="73" t="s">
        <v>204</v>
      </c>
      <c r="L18" s="377" t="s">
        <v>247</v>
      </c>
      <c r="M18" s="378">
        <v>250</v>
      </c>
      <c r="N18" s="396">
        <v>5000</v>
      </c>
      <c r="O18" s="73" t="s">
        <v>206</v>
      </c>
      <c r="P18" s="119" t="s">
        <v>29</v>
      </c>
    </row>
    <row r="19" spans="1:16" s="19" customFormat="1" ht="58.5" customHeight="1">
      <c r="A19" s="469">
        <v>10</v>
      </c>
      <c r="B19" s="469">
        <v>13</v>
      </c>
      <c r="C19" s="469">
        <v>1</v>
      </c>
      <c r="D19" s="469" t="s">
        <v>58</v>
      </c>
      <c r="E19" s="472" t="s">
        <v>250</v>
      </c>
      <c r="F19" s="472" t="s">
        <v>251</v>
      </c>
      <c r="G19" s="472" t="s">
        <v>252</v>
      </c>
      <c r="H19" s="472" t="s">
        <v>253</v>
      </c>
      <c r="I19" s="472" t="s">
        <v>254</v>
      </c>
      <c r="J19" s="472" t="s">
        <v>255</v>
      </c>
      <c r="K19" s="472" t="s">
        <v>204</v>
      </c>
      <c r="L19" s="377" t="s">
        <v>256</v>
      </c>
      <c r="M19" s="378">
        <v>33</v>
      </c>
      <c r="N19" s="530">
        <v>25000</v>
      </c>
      <c r="O19" s="472" t="s">
        <v>257</v>
      </c>
      <c r="P19" s="469">
        <v>41</v>
      </c>
    </row>
    <row r="20" spans="1:16" s="19" customFormat="1" ht="45.75" customHeight="1">
      <c r="A20" s="469"/>
      <c r="B20" s="469"/>
      <c r="C20" s="469"/>
      <c r="D20" s="469"/>
      <c r="E20" s="472"/>
      <c r="F20" s="472"/>
      <c r="G20" s="472"/>
      <c r="H20" s="472"/>
      <c r="I20" s="472"/>
      <c r="J20" s="472"/>
      <c r="K20" s="472"/>
      <c r="L20" s="377" t="s">
        <v>247</v>
      </c>
      <c r="M20" s="378">
        <v>18</v>
      </c>
      <c r="N20" s="530"/>
      <c r="O20" s="472"/>
      <c r="P20" s="469"/>
    </row>
    <row r="21" spans="1:16" s="19" customFormat="1" ht="57.75" customHeight="1">
      <c r="A21" s="119">
        <v>11</v>
      </c>
      <c r="B21" s="119">
        <v>9</v>
      </c>
      <c r="C21" s="119">
        <v>1</v>
      </c>
      <c r="D21" s="119" t="s">
        <v>50</v>
      </c>
      <c r="E21" s="73" t="s">
        <v>258</v>
      </c>
      <c r="F21" s="73" t="s">
        <v>259</v>
      </c>
      <c r="G21" s="73" t="s">
        <v>260</v>
      </c>
      <c r="H21" s="73" t="s">
        <v>261</v>
      </c>
      <c r="I21" s="73" t="s">
        <v>262</v>
      </c>
      <c r="J21" s="73" t="s">
        <v>242</v>
      </c>
      <c r="K21" s="73" t="s">
        <v>204</v>
      </c>
      <c r="L21" s="377" t="s">
        <v>263</v>
      </c>
      <c r="M21" s="378">
        <v>30</v>
      </c>
      <c r="N21" s="122">
        <v>67350</v>
      </c>
      <c r="O21" s="73" t="s">
        <v>264</v>
      </c>
      <c r="P21" s="119">
        <v>38</v>
      </c>
    </row>
    <row r="22" spans="1:16" s="36" customFormat="1" ht="86.25" customHeight="1">
      <c r="A22" s="119">
        <v>12</v>
      </c>
      <c r="B22" s="119">
        <v>13</v>
      </c>
      <c r="C22" s="119">
        <v>3</v>
      </c>
      <c r="D22" s="119" t="s">
        <v>265</v>
      </c>
      <c r="E22" s="73" t="s">
        <v>258</v>
      </c>
      <c r="F22" s="73" t="s">
        <v>266</v>
      </c>
      <c r="G22" s="73" t="s">
        <v>267</v>
      </c>
      <c r="H22" s="73" t="s">
        <v>268</v>
      </c>
      <c r="I22" s="73" t="s">
        <v>269</v>
      </c>
      <c r="J22" s="73" t="s">
        <v>270</v>
      </c>
      <c r="K22" s="73" t="s">
        <v>204</v>
      </c>
      <c r="L22" s="377" t="s">
        <v>271</v>
      </c>
      <c r="M22" s="378">
        <v>200</v>
      </c>
      <c r="N22" s="122">
        <v>12567.9</v>
      </c>
      <c r="O22" s="73" t="s">
        <v>264</v>
      </c>
      <c r="P22" s="119">
        <v>38</v>
      </c>
    </row>
    <row r="23" spans="1:16" s="19" customFormat="1" ht="82.5" customHeight="1">
      <c r="A23" s="119">
        <v>13</v>
      </c>
      <c r="B23" s="119">
        <v>6</v>
      </c>
      <c r="C23" s="119">
        <v>1</v>
      </c>
      <c r="D23" s="119" t="s">
        <v>50</v>
      </c>
      <c r="E23" s="73" t="s">
        <v>272</v>
      </c>
      <c r="F23" s="73" t="s">
        <v>273</v>
      </c>
      <c r="G23" s="73" t="s">
        <v>274</v>
      </c>
      <c r="H23" s="73" t="s">
        <v>275</v>
      </c>
      <c r="I23" s="73" t="s">
        <v>276</v>
      </c>
      <c r="J23" s="73" t="s">
        <v>270</v>
      </c>
      <c r="K23" s="73" t="s">
        <v>204</v>
      </c>
      <c r="L23" s="377" t="s">
        <v>271</v>
      </c>
      <c r="M23" s="378">
        <v>150</v>
      </c>
      <c r="N23" s="122">
        <v>11250</v>
      </c>
      <c r="O23" s="73" t="s">
        <v>277</v>
      </c>
      <c r="P23" s="119">
        <v>37</v>
      </c>
    </row>
    <row r="24" spans="1:16" s="19" customFormat="1" ht="51.75" customHeight="1">
      <c r="A24" s="469">
        <v>14</v>
      </c>
      <c r="B24" s="469">
        <v>13</v>
      </c>
      <c r="C24" s="469">
        <v>1</v>
      </c>
      <c r="D24" s="469" t="s">
        <v>50</v>
      </c>
      <c r="E24" s="472" t="s">
        <v>278</v>
      </c>
      <c r="F24" s="472" t="s">
        <v>279</v>
      </c>
      <c r="G24" s="472" t="s">
        <v>280</v>
      </c>
      <c r="H24" s="472" t="s">
        <v>281</v>
      </c>
      <c r="I24" s="472" t="s">
        <v>282</v>
      </c>
      <c r="J24" s="472" t="s">
        <v>283</v>
      </c>
      <c r="K24" s="472" t="s">
        <v>204</v>
      </c>
      <c r="L24" s="377" t="s">
        <v>284</v>
      </c>
      <c r="M24" s="378">
        <v>7</v>
      </c>
      <c r="N24" s="530">
        <v>22553.51</v>
      </c>
      <c r="O24" s="472" t="s">
        <v>285</v>
      </c>
      <c r="P24" s="469">
        <v>37</v>
      </c>
    </row>
    <row r="25" spans="1:16" s="19" customFormat="1" ht="47.25" customHeight="1">
      <c r="A25" s="469"/>
      <c r="B25" s="469"/>
      <c r="C25" s="469"/>
      <c r="D25" s="469"/>
      <c r="E25" s="472"/>
      <c r="F25" s="472"/>
      <c r="G25" s="472"/>
      <c r="H25" s="472"/>
      <c r="I25" s="472"/>
      <c r="J25" s="472"/>
      <c r="K25" s="472"/>
      <c r="L25" s="377" t="s">
        <v>286</v>
      </c>
      <c r="M25" s="378">
        <v>250</v>
      </c>
      <c r="N25" s="530"/>
      <c r="O25" s="472"/>
      <c r="P25" s="469"/>
    </row>
    <row r="26" spans="1:16" s="19" customFormat="1" ht="47.25" customHeight="1">
      <c r="A26" s="469"/>
      <c r="B26" s="469"/>
      <c r="C26" s="469"/>
      <c r="D26" s="469"/>
      <c r="E26" s="472"/>
      <c r="F26" s="472"/>
      <c r="G26" s="472"/>
      <c r="H26" s="472"/>
      <c r="I26" s="472"/>
      <c r="J26" s="472"/>
      <c r="K26" s="472"/>
      <c r="L26" s="377" t="s">
        <v>247</v>
      </c>
      <c r="M26" s="378">
        <v>380</v>
      </c>
      <c r="N26" s="530"/>
      <c r="O26" s="472"/>
      <c r="P26" s="469"/>
    </row>
    <row r="27" spans="1:16" s="19" customFormat="1" ht="47.25" customHeight="1">
      <c r="A27" s="119">
        <v>15</v>
      </c>
      <c r="B27" s="119">
        <v>13</v>
      </c>
      <c r="C27" s="119">
        <v>5</v>
      </c>
      <c r="D27" s="119" t="s">
        <v>50</v>
      </c>
      <c r="E27" s="73" t="s">
        <v>287</v>
      </c>
      <c r="F27" s="73" t="s">
        <v>288</v>
      </c>
      <c r="G27" s="73" t="s">
        <v>289</v>
      </c>
      <c r="H27" s="73" t="s">
        <v>290</v>
      </c>
      <c r="I27" s="73" t="s">
        <v>291</v>
      </c>
      <c r="J27" s="73" t="s">
        <v>292</v>
      </c>
      <c r="K27" s="73" t="s">
        <v>204</v>
      </c>
      <c r="L27" s="377" t="s">
        <v>234</v>
      </c>
      <c r="M27" s="378">
        <v>140</v>
      </c>
      <c r="N27" s="122">
        <v>22419.3</v>
      </c>
      <c r="O27" s="73" t="s">
        <v>293</v>
      </c>
      <c r="P27" s="119">
        <v>34</v>
      </c>
    </row>
    <row r="28" spans="1:16" s="19" customFormat="1" ht="81.75" customHeight="1">
      <c r="A28" s="119">
        <v>16</v>
      </c>
      <c r="B28" s="119">
        <v>6</v>
      </c>
      <c r="C28" s="119">
        <v>1</v>
      </c>
      <c r="D28" s="119" t="s">
        <v>50</v>
      </c>
      <c r="E28" s="73" t="s">
        <v>258</v>
      </c>
      <c r="F28" s="73" t="s">
        <v>294</v>
      </c>
      <c r="G28" s="73" t="s">
        <v>295</v>
      </c>
      <c r="H28" s="73" t="s">
        <v>261</v>
      </c>
      <c r="I28" s="73" t="s">
        <v>296</v>
      </c>
      <c r="J28" s="73" t="s">
        <v>297</v>
      </c>
      <c r="K28" s="73" t="s">
        <v>204</v>
      </c>
      <c r="L28" s="377" t="s">
        <v>263</v>
      </c>
      <c r="M28" s="378">
        <v>20</v>
      </c>
      <c r="N28" s="122">
        <v>11100</v>
      </c>
      <c r="O28" s="73" t="s">
        <v>264</v>
      </c>
      <c r="P28" s="119">
        <v>33.799999999999997</v>
      </c>
    </row>
    <row r="29" spans="1:16" s="19" customFormat="1" ht="58.5" customHeight="1">
      <c r="A29" s="119">
        <v>17</v>
      </c>
      <c r="B29" s="119">
        <v>13</v>
      </c>
      <c r="C29" s="119">
        <v>4</v>
      </c>
      <c r="D29" s="119" t="s">
        <v>192</v>
      </c>
      <c r="E29" s="73" t="s">
        <v>298</v>
      </c>
      <c r="F29" s="73" t="s">
        <v>299</v>
      </c>
      <c r="G29" s="73" t="s">
        <v>300</v>
      </c>
      <c r="H29" s="73" t="s">
        <v>301</v>
      </c>
      <c r="I29" s="73" t="s">
        <v>302</v>
      </c>
      <c r="J29" s="73" t="s">
        <v>283</v>
      </c>
      <c r="K29" s="73" t="s">
        <v>204</v>
      </c>
      <c r="L29" s="377" t="s">
        <v>234</v>
      </c>
      <c r="M29" s="378">
        <v>20</v>
      </c>
      <c r="N29" s="122">
        <v>13237.28</v>
      </c>
      <c r="O29" s="73" t="s">
        <v>293</v>
      </c>
      <c r="P29" s="119">
        <v>33</v>
      </c>
    </row>
    <row r="30" spans="1:16" s="19" customFormat="1" ht="63.75" customHeight="1">
      <c r="A30" s="119">
        <v>18</v>
      </c>
      <c r="B30" s="119">
        <v>11</v>
      </c>
      <c r="C30" s="119">
        <v>5</v>
      </c>
      <c r="D30" s="119" t="s">
        <v>58</v>
      </c>
      <c r="E30" s="73" t="s">
        <v>303</v>
      </c>
      <c r="F30" s="73" t="s">
        <v>304</v>
      </c>
      <c r="G30" s="73" t="s">
        <v>305</v>
      </c>
      <c r="H30" s="73" t="s">
        <v>306</v>
      </c>
      <c r="I30" s="73" t="s">
        <v>307</v>
      </c>
      <c r="J30" s="73" t="s">
        <v>308</v>
      </c>
      <c r="K30" s="73" t="s">
        <v>204</v>
      </c>
      <c r="L30" s="377" t="s">
        <v>309</v>
      </c>
      <c r="M30" s="378">
        <v>15</v>
      </c>
      <c r="N30" s="122">
        <v>2874</v>
      </c>
      <c r="O30" s="73" t="s">
        <v>310</v>
      </c>
      <c r="P30" s="119">
        <v>33</v>
      </c>
    </row>
    <row r="31" spans="1:16" s="36" customFormat="1" ht="75" customHeight="1">
      <c r="A31" s="119">
        <v>19</v>
      </c>
      <c r="B31" s="119">
        <v>13</v>
      </c>
      <c r="C31" s="119">
        <v>4</v>
      </c>
      <c r="D31" s="119" t="s">
        <v>50</v>
      </c>
      <c r="E31" s="73" t="s">
        <v>303</v>
      </c>
      <c r="F31" s="73" t="s">
        <v>311</v>
      </c>
      <c r="G31" s="73" t="s">
        <v>312</v>
      </c>
      <c r="H31" s="73" t="s">
        <v>313</v>
      </c>
      <c r="I31" s="73" t="s">
        <v>314</v>
      </c>
      <c r="J31" s="73" t="s">
        <v>283</v>
      </c>
      <c r="K31" s="73" t="s">
        <v>204</v>
      </c>
      <c r="L31" s="377" t="s">
        <v>234</v>
      </c>
      <c r="M31" s="378">
        <v>60</v>
      </c>
      <c r="N31" s="122">
        <v>4900</v>
      </c>
      <c r="O31" s="73" t="s">
        <v>310</v>
      </c>
      <c r="P31" s="119">
        <v>33</v>
      </c>
    </row>
    <row r="32" spans="1:16" s="19" customFormat="1" ht="54" customHeight="1">
      <c r="A32" s="469">
        <v>20</v>
      </c>
      <c r="B32" s="469">
        <v>13</v>
      </c>
      <c r="C32" s="469">
        <v>1</v>
      </c>
      <c r="D32" s="469" t="s">
        <v>58</v>
      </c>
      <c r="E32" s="472" t="s">
        <v>298</v>
      </c>
      <c r="F32" s="472" t="s">
        <v>315</v>
      </c>
      <c r="G32" s="472" t="s">
        <v>316</v>
      </c>
      <c r="H32" s="472" t="s">
        <v>317</v>
      </c>
      <c r="I32" s="472" t="s">
        <v>318</v>
      </c>
      <c r="J32" s="472" t="s">
        <v>292</v>
      </c>
      <c r="K32" s="472" t="s">
        <v>204</v>
      </c>
      <c r="L32" s="377" t="s">
        <v>319</v>
      </c>
      <c r="M32" s="378">
        <v>3</v>
      </c>
      <c r="N32" s="530">
        <v>14133.18</v>
      </c>
      <c r="O32" s="472" t="s">
        <v>293</v>
      </c>
      <c r="P32" s="469">
        <v>32.4</v>
      </c>
    </row>
    <row r="33" spans="1:16" s="19" customFormat="1" ht="54.75" customHeight="1">
      <c r="A33" s="469"/>
      <c r="B33" s="469"/>
      <c r="C33" s="469"/>
      <c r="D33" s="469"/>
      <c r="E33" s="472"/>
      <c r="F33" s="472"/>
      <c r="G33" s="472"/>
      <c r="H33" s="472"/>
      <c r="I33" s="472"/>
      <c r="J33" s="472"/>
      <c r="K33" s="472"/>
      <c r="L33" s="377" t="s">
        <v>320</v>
      </c>
      <c r="M33" s="378">
        <v>75</v>
      </c>
      <c r="N33" s="530"/>
      <c r="O33" s="472"/>
      <c r="P33" s="469"/>
    </row>
    <row r="34" spans="1:16" s="19" customFormat="1" ht="110.25" customHeight="1">
      <c r="A34" s="119">
        <v>21</v>
      </c>
      <c r="B34" s="119">
        <v>13</v>
      </c>
      <c r="C34" s="119">
        <v>5</v>
      </c>
      <c r="D34" s="119" t="s">
        <v>58</v>
      </c>
      <c r="E34" s="73" t="s">
        <v>298</v>
      </c>
      <c r="F34" s="73" t="s">
        <v>321</v>
      </c>
      <c r="G34" s="73" t="s">
        <v>322</v>
      </c>
      <c r="H34" s="73" t="s">
        <v>323</v>
      </c>
      <c r="I34" s="73" t="s">
        <v>324</v>
      </c>
      <c r="J34" s="73" t="s">
        <v>292</v>
      </c>
      <c r="K34" s="73" t="s">
        <v>204</v>
      </c>
      <c r="L34" s="377" t="s">
        <v>234</v>
      </c>
      <c r="M34" s="378">
        <v>15</v>
      </c>
      <c r="N34" s="122">
        <v>9158.4599999999991</v>
      </c>
      <c r="O34" s="73" t="s">
        <v>293</v>
      </c>
      <c r="P34" s="119">
        <v>32</v>
      </c>
    </row>
    <row r="35" spans="1:16" s="19" customFormat="1" ht="98.25" customHeight="1">
      <c r="A35" s="119">
        <v>22</v>
      </c>
      <c r="B35" s="119">
        <v>6</v>
      </c>
      <c r="C35" s="119">
        <v>4</v>
      </c>
      <c r="D35" s="119" t="s">
        <v>50</v>
      </c>
      <c r="E35" s="73" t="s">
        <v>298</v>
      </c>
      <c r="F35" s="73" t="s">
        <v>325</v>
      </c>
      <c r="G35" s="73" t="s">
        <v>326</v>
      </c>
      <c r="H35" s="73" t="s">
        <v>261</v>
      </c>
      <c r="I35" s="73" t="s">
        <v>327</v>
      </c>
      <c r="J35" s="73" t="s">
        <v>328</v>
      </c>
      <c r="K35" s="73" t="s">
        <v>204</v>
      </c>
      <c r="L35" s="377" t="s">
        <v>309</v>
      </c>
      <c r="M35" s="378">
        <v>25</v>
      </c>
      <c r="N35" s="122">
        <v>8576.25</v>
      </c>
      <c r="O35" s="73" t="s">
        <v>293</v>
      </c>
      <c r="P35" s="119">
        <v>31.2</v>
      </c>
    </row>
    <row r="36" spans="1:16" s="19" customFormat="1" ht="111" customHeight="1">
      <c r="A36" s="119">
        <v>23</v>
      </c>
      <c r="B36" s="119">
        <v>13</v>
      </c>
      <c r="C36" s="119">
        <v>5</v>
      </c>
      <c r="D36" s="119" t="s">
        <v>58</v>
      </c>
      <c r="E36" s="73" t="s">
        <v>298</v>
      </c>
      <c r="F36" s="73" t="s">
        <v>329</v>
      </c>
      <c r="G36" s="73" t="s">
        <v>330</v>
      </c>
      <c r="H36" s="73" t="s">
        <v>331</v>
      </c>
      <c r="I36" s="73" t="s">
        <v>332</v>
      </c>
      <c r="J36" s="73" t="s">
        <v>333</v>
      </c>
      <c r="K36" s="73" t="s">
        <v>204</v>
      </c>
      <c r="L36" s="377" t="s">
        <v>234</v>
      </c>
      <c r="M36" s="378">
        <v>20</v>
      </c>
      <c r="N36" s="122">
        <v>11424.11</v>
      </c>
      <c r="O36" s="73" t="s">
        <v>293</v>
      </c>
      <c r="P36" s="119">
        <v>30.6</v>
      </c>
    </row>
    <row r="37" spans="1:16" s="19" customFormat="1" ht="54" customHeight="1">
      <c r="A37" s="119">
        <v>24</v>
      </c>
      <c r="B37" s="119">
        <v>6</v>
      </c>
      <c r="C37" s="119">
        <v>1</v>
      </c>
      <c r="D37" s="119" t="s">
        <v>50</v>
      </c>
      <c r="E37" s="73" t="s">
        <v>258</v>
      </c>
      <c r="F37" s="73" t="s">
        <v>334</v>
      </c>
      <c r="G37" s="73" t="s">
        <v>335</v>
      </c>
      <c r="H37" s="73" t="s">
        <v>317</v>
      </c>
      <c r="I37" s="73" t="s">
        <v>336</v>
      </c>
      <c r="J37" s="73" t="s">
        <v>308</v>
      </c>
      <c r="K37" s="73" t="s">
        <v>204</v>
      </c>
      <c r="L37" s="377" t="s">
        <v>320</v>
      </c>
      <c r="M37" s="378">
        <v>15</v>
      </c>
      <c r="N37" s="122">
        <v>6880</v>
      </c>
      <c r="O37" s="73" t="s">
        <v>264</v>
      </c>
      <c r="P37" s="119">
        <v>30.4</v>
      </c>
    </row>
    <row r="38" spans="1:16" s="19" customFormat="1" ht="59.25" customHeight="1">
      <c r="A38" s="119">
        <v>25</v>
      </c>
      <c r="B38" s="119">
        <v>13</v>
      </c>
      <c r="C38" s="119">
        <v>1</v>
      </c>
      <c r="D38" s="119" t="s">
        <v>50</v>
      </c>
      <c r="E38" s="73" t="s">
        <v>258</v>
      </c>
      <c r="F38" s="73" t="s">
        <v>337</v>
      </c>
      <c r="G38" s="73" t="s">
        <v>338</v>
      </c>
      <c r="H38" s="73" t="s">
        <v>268</v>
      </c>
      <c r="I38" s="73" t="s">
        <v>339</v>
      </c>
      <c r="J38" s="73" t="s">
        <v>249</v>
      </c>
      <c r="K38" s="73" t="s">
        <v>204</v>
      </c>
      <c r="L38" s="377" t="s">
        <v>271</v>
      </c>
      <c r="M38" s="378">
        <v>60</v>
      </c>
      <c r="N38" s="122">
        <v>7527.96</v>
      </c>
      <c r="O38" s="73" t="s">
        <v>264</v>
      </c>
      <c r="P38" s="119">
        <v>30</v>
      </c>
    </row>
    <row r="39" spans="1:16" s="19" customFormat="1" ht="59.25" customHeight="1">
      <c r="A39" s="119">
        <v>26</v>
      </c>
      <c r="B39" s="119">
        <v>10</v>
      </c>
      <c r="C39" s="119">
        <v>1</v>
      </c>
      <c r="D39" s="119" t="s">
        <v>99</v>
      </c>
      <c r="E39" s="73" t="s">
        <v>340</v>
      </c>
      <c r="F39" s="73" t="s">
        <v>341</v>
      </c>
      <c r="G39" s="73" t="s">
        <v>342</v>
      </c>
      <c r="H39" s="73" t="s">
        <v>241</v>
      </c>
      <c r="I39" s="73" t="s">
        <v>343</v>
      </c>
      <c r="J39" s="73" t="s">
        <v>270</v>
      </c>
      <c r="K39" s="73" t="s">
        <v>204</v>
      </c>
      <c r="L39" s="377" t="s">
        <v>344</v>
      </c>
      <c r="M39" s="378">
        <v>50</v>
      </c>
      <c r="N39" s="122">
        <v>20000</v>
      </c>
      <c r="O39" s="73" t="s">
        <v>345</v>
      </c>
      <c r="P39" s="119">
        <v>30</v>
      </c>
    </row>
    <row r="40" spans="1:16" s="19" customFormat="1" ht="68.25" customHeight="1">
      <c r="A40" s="119">
        <v>27</v>
      </c>
      <c r="B40" s="119">
        <v>10</v>
      </c>
      <c r="C40" s="119">
        <v>1</v>
      </c>
      <c r="D40" s="119" t="s">
        <v>99</v>
      </c>
      <c r="E40" s="73" t="s">
        <v>340</v>
      </c>
      <c r="F40" s="73" t="s">
        <v>346</v>
      </c>
      <c r="G40" s="73" t="s">
        <v>347</v>
      </c>
      <c r="H40" s="73" t="s">
        <v>241</v>
      </c>
      <c r="I40" s="73" t="s">
        <v>348</v>
      </c>
      <c r="J40" s="73" t="s">
        <v>349</v>
      </c>
      <c r="K40" s="73" t="s">
        <v>204</v>
      </c>
      <c r="L40" s="377" t="s">
        <v>344</v>
      </c>
      <c r="M40" s="378">
        <v>50</v>
      </c>
      <c r="N40" s="122">
        <v>20000</v>
      </c>
      <c r="O40" s="73" t="s">
        <v>345</v>
      </c>
      <c r="P40" s="119">
        <v>30</v>
      </c>
    </row>
    <row r="41" spans="1:16" s="19" customFormat="1" ht="60.75" customHeight="1">
      <c r="A41" s="119">
        <v>28</v>
      </c>
      <c r="B41" s="119">
        <v>10</v>
      </c>
      <c r="C41" s="119">
        <v>1</v>
      </c>
      <c r="D41" s="119" t="s">
        <v>99</v>
      </c>
      <c r="E41" s="73" t="s">
        <v>340</v>
      </c>
      <c r="F41" s="73" t="s">
        <v>350</v>
      </c>
      <c r="G41" s="73" t="s">
        <v>347</v>
      </c>
      <c r="H41" s="73" t="s">
        <v>241</v>
      </c>
      <c r="I41" s="73" t="s">
        <v>348</v>
      </c>
      <c r="J41" s="73" t="s">
        <v>351</v>
      </c>
      <c r="K41" s="73" t="s">
        <v>204</v>
      </c>
      <c r="L41" s="377" t="s">
        <v>344</v>
      </c>
      <c r="M41" s="378">
        <v>50</v>
      </c>
      <c r="N41" s="122">
        <v>20000</v>
      </c>
      <c r="O41" s="73" t="s">
        <v>345</v>
      </c>
      <c r="P41" s="119">
        <v>30</v>
      </c>
    </row>
    <row r="42" spans="1:16" s="19" customFormat="1" ht="63" customHeight="1">
      <c r="A42" s="119">
        <v>29</v>
      </c>
      <c r="B42" s="119">
        <v>10</v>
      </c>
      <c r="C42" s="119">
        <v>1</v>
      </c>
      <c r="D42" s="119" t="s">
        <v>99</v>
      </c>
      <c r="E42" s="73" t="s">
        <v>340</v>
      </c>
      <c r="F42" s="73" t="s">
        <v>352</v>
      </c>
      <c r="G42" s="73" t="s">
        <v>347</v>
      </c>
      <c r="H42" s="73" t="s">
        <v>241</v>
      </c>
      <c r="I42" s="73" t="s">
        <v>348</v>
      </c>
      <c r="J42" s="73" t="s">
        <v>297</v>
      </c>
      <c r="K42" s="73" t="s">
        <v>204</v>
      </c>
      <c r="L42" s="377" t="s">
        <v>344</v>
      </c>
      <c r="M42" s="378">
        <v>50</v>
      </c>
      <c r="N42" s="122">
        <v>20000</v>
      </c>
      <c r="O42" s="120" t="s">
        <v>345</v>
      </c>
      <c r="P42" s="119">
        <v>30</v>
      </c>
    </row>
    <row r="43" spans="1:16" s="19" customFormat="1" ht="62.25" customHeight="1">
      <c r="A43" s="119">
        <v>30</v>
      </c>
      <c r="B43" s="119">
        <v>12</v>
      </c>
      <c r="C43" s="119">
        <v>1</v>
      </c>
      <c r="D43" s="119" t="s">
        <v>58</v>
      </c>
      <c r="E43" s="73" t="s">
        <v>353</v>
      </c>
      <c r="F43" s="73" t="s">
        <v>354</v>
      </c>
      <c r="G43" s="73" t="s">
        <v>355</v>
      </c>
      <c r="H43" s="73" t="s">
        <v>241</v>
      </c>
      <c r="I43" s="73" t="s">
        <v>356</v>
      </c>
      <c r="J43" s="73" t="s">
        <v>270</v>
      </c>
      <c r="K43" s="73" t="s">
        <v>204</v>
      </c>
      <c r="L43" s="377" t="s">
        <v>357</v>
      </c>
      <c r="M43" s="378">
        <v>250</v>
      </c>
      <c r="N43" s="122">
        <v>19747.7</v>
      </c>
      <c r="O43" s="73" t="s">
        <v>358</v>
      </c>
      <c r="P43" s="119">
        <v>29</v>
      </c>
    </row>
    <row r="44" spans="1:16" s="3" customFormat="1" ht="12.75">
      <c r="A44" s="39"/>
      <c r="B44" s="186"/>
      <c r="C44" s="186"/>
      <c r="D44" s="186"/>
      <c r="E44" s="129"/>
      <c r="F44" s="83"/>
      <c r="G44" s="185"/>
      <c r="H44" s="83"/>
      <c r="I44" s="83"/>
      <c r="J44" s="322"/>
      <c r="K44" s="83"/>
      <c r="L44" s="129"/>
      <c r="M44" s="323"/>
      <c r="N44" s="324"/>
      <c r="O44" s="111"/>
      <c r="P44" s="325"/>
    </row>
    <row r="45" spans="1:16" ht="15" customHeight="1">
      <c r="F45" s="328"/>
      <c r="G45" s="329"/>
      <c r="H45" s="328"/>
      <c r="I45" s="328"/>
      <c r="J45" s="333"/>
    </row>
    <row r="46" spans="1:16" ht="15" customHeight="1">
      <c r="F46" s="334" t="s">
        <v>169</v>
      </c>
      <c r="G46" s="326">
        <f>N6+N8+N10+N12+N14+N15+N16+N17+N18</f>
        <v>260000</v>
      </c>
      <c r="H46" s="408"/>
      <c r="I46" s="409" t="s">
        <v>171</v>
      </c>
      <c r="J46" s="334">
        <v>9</v>
      </c>
    </row>
    <row r="47" spans="1:16" ht="15" customHeight="1">
      <c r="F47" s="334" t="s">
        <v>170</v>
      </c>
      <c r="G47" s="326">
        <f>N19+N21+N22+N23+N24+N27+N28+N29+N30+N31+N32+N34+N35+N36+N37+N38+N39+N40+N41+N42+N43</f>
        <v>350699.64999999997</v>
      </c>
      <c r="H47" s="408"/>
      <c r="I47" s="410" t="s">
        <v>173</v>
      </c>
      <c r="J47" s="334">
        <v>21</v>
      </c>
    </row>
    <row r="48" spans="1:16">
      <c r="F48" s="334" t="s">
        <v>172</v>
      </c>
      <c r="G48" s="326">
        <f>G46+G47</f>
        <v>610699.64999999991</v>
      </c>
      <c r="H48" s="408"/>
      <c r="I48" s="410" t="s">
        <v>174</v>
      </c>
      <c r="J48" s="334">
        <f>J46+J47</f>
        <v>30</v>
      </c>
    </row>
    <row r="49" spans="1:16">
      <c r="G49" s="327"/>
      <c r="H49" s="416"/>
      <c r="I49" s="416"/>
      <c r="J49" s="416"/>
    </row>
    <row r="50" spans="1:16" ht="15.75">
      <c r="A50" s="480" t="s">
        <v>175</v>
      </c>
      <c r="B50" s="481"/>
      <c r="C50" s="481"/>
      <c r="D50" s="481"/>
      <c r="E50" s="481"/>
      <c r="F50" s="481"/>
      <c r="G50" s="481"/>
      <c r="H50" s="481"/>
      <c r="I50" s="481"/>
      <c r="J50" s="481"/>
      <c r="K50" s="481"/>
      <c r="L50" s="481"/>
      <c r="M50" s="481"/>
    </row>
    <row r="51" spans="1:16" ht="15.75">
      <c r="A51" s="1"/>
      <c r="B51" s="2"/>
      <c r="C51" s="2"/>
      <c r="D51" s="2"/>
      <c r="E51" s="2"/>
      <c r="F51" s="2"/>
      <c r="G51" s="2"/>
      <c r="H51" s="2"/>
      <c r="I51" s="2"/>
      <c r="J51" s="2"/>
      <c r="K51" s="2"/>
      <c r="L51" s="2"/>
      <c r="M51" s="2"/>
    </row>
    <row r="52" spans="1:16" s="3" customFormat="1" ht="30" customHeight="1">
      <c r="A52" s="473" t="s">
        <v>1</v>
      </c>
      <c r="B52" s="470" t="s">
        <v>2</v>
      </c>
      <c r="C52" s="470" t="s">
        <v>3</v>
      </c>
      <c r="D52" s="473" t="s">
        <v>4</v>
      </c>
      <c r="E52" s="473" t="s">
        <v>5</v>
      </c>
      <c r="F52" s="473" t="s">
        <v>6</v>
      </c>
      <c r="G52" s="473" t="s">
        <v>7</v>
      </c>
      <c r="H52" s="473" t="s">
        <v>8</v>
      </c>
      <c r="I52" s="473" t="s">
        <v>9</v>
      </c>
      <c r="J52" s="475" t="s">
        <v>10</v>
      </c>
      <c r="K52" s="476"/>
      <c r="L52" s="477" t="s">
        <v>11</v>
      </c>
      <c r="M52" s="477"/>
      <c r="N52" s="470" t="s">
        <v>12</v>
      </c>
      <c r="O52" s="470" t="s">
        <v>13</v>
      </c>
      <c r="P52" s="470" t="s">
        <v>14</v>
      </c>
    </row>
    <row r="53" spans="1:16" s="3" customFormat="1" ht="35.25" customHeight="1">
      <c r="A53" s="474"/>
      <c r="B53" s="471"/>
      <c r="C53" s="471"/>
      <c r="D53" s="474"/>
      <c r="E53" s="474"/>
      <c r="F53" s="474"/>
      <c r="G53" s="474"/>
      <c r="H53" s="474"/>
      <c r="I53" s="474"/>
      <c r="J53" s="4">
        <v>2016</v>
      </c>
      <c r="K53" s="4">
        <v>2017</v>
      </c>
      <c r="L53" s="5" t="s">
        <v>15</v>
      </c>
      <c r="M53" s="5" t="s">
        <v>16</v>
      </c>
      <c r="N53" s="471"/>
      <c r="O53" s="471"/>
      <c r="P53" s="471"/>
    </row>
    <row r="54" spans="1:16" s="19" customFormat="1" ht="63.75">
      <c r="A54" s="24">
        <v>1</v>
      </c>
      <c r="B54" s="33">
        <v>10</v>
      </c>
      <c r="C54" s="33">
        <v>5</v>
      </c>
      <c r="D54" s="33" t="s">
        <v>58</v>
      </c>
      <c r="E54" s="29" t="s">
        <v>200</v>
      </c>
      <c r="F54" s="10" t="s">
        <v>359</v>
      </c>
      <c r="G54" s="10" t="s">
        <v>360</v>
      </c>
      <c r="H54" s="10" t="s">
        <v>361</v>
      </c>
      <c r="I54" s="10" t="s">
        <v>202</v>
      </c>
      <c r="J54" s="10" t="s">
        <v>203</v>
      </c>
      <c r="K54" s="25" t="s">
        <v>204</v>
      </c>
      <c r="L54" s="11" t="s">
        <v>362</v>
      </c>
      <c r="M54" s="26">
        <v>5</v>
      </c>
      <c r="N54" s="27">
        <v>20000</v>
      </c>
      <c r="O54" s="25" t="s">
        <v>206</v>
      </c>
      <c r="P54" s="14" t="s">
        <v>29</v>
      </c>
    </row>
    <row r="55" spans="1:16" s="19" customFormat="1" ht="81" customHeight="1">
      <c r="A55" s="14">
        <v>2</v>
      </c>
      <c r="B55" s="7">
        <v>10</v>
      </c>
      <c r="C55" s="7">
        <v>5</v>
      </c>
      <c r="D55" s="7" t="s">
        <v>58</v>
      </c>
      <c r="E55" s="25" t="s">
        <v>363</v>
      </c>
      <c r="F55" s="25" t="s">
        <v>364</v>
      </c>
      <c r="G55" s="25" t="s">
        <v>365</v>
      </c>
      <c r="H55" s="25" t="s">
        <v>366</v>
      </c>
      <c r="I55" s="25" t="s">
        <v>367</v>
      </c>
      <c r="J55" s="25" t="s">
        <v>328</v>
      </c>
      <c r="K55" s="25" t="s">
        <v>204</v>
      </c>
      <c r="L55" s="11" t="s">
        <v>368</v>
      </c>
      <c r="M55" s="26">
        <v>33</v>
      </c>
      <c r="N55" s="30">
        <v>53682.1</v>
      </c>
      <c r="O55" s="25" t="s">
        <v>369</v>
      </c>
      <c r="P55" s="34">
        <v>28.4</v>
      </c>
    </row>
    <row r="56" spans="1:16" s="19" customFormat="1" ht="51">
      <c r="A56" s="24">
        <v>3</v>
      </c>
      <c r="B56" s="7">
        <v>12</v>
      </c>
      <c r="C56" s="7">
        <v>3</v>
      </c>
      <c r="D56" s="7" t="s">
        <v>265</v>
      </c>
      <c r="E56" s="25" t="s">
        <v>258</v>
      </c>
      <c r="F56" s="25" t="s">
        <v>370</v>
      </c>
      <c r="G56" s="25" t="s">
        <v>371</v>
      </c>
      <c r="H56" s="25" t="s">
        <v>372</v>
      </c>
      <c r="I56" s="25" t="s">
        <v>373</v>
      </c>
      <c r="J56" s="25" t="s">
        <v>255</v>
      </c>
      <c r="K56" s="25" t="s">
        <v>204</v>
      </c>
      <c r="L56" s="11" t="s">
        <v>238</v>
      </c>
      <c r="M56" s="26">
        <v>12</v>
      </c>
      <c r="N56" s="30">
        <v>12000</v>
      </c>
      <c r="O56" s="25" t="s">
        <v>264</v>
      </c>
      <c r="P56" s="34">
        <v>28</v>
      </c>
    </row>
    <row r="57" spans="1:16" s="19" customFormat="1" ht="38.25">
      <c r="A57" s="14">
        <v>4</v>
      </c>
      <c r="B57" s="7">
        <v>13</v>
      </c>
      <c r="C57" s="7">
        <v>4</v>
      </c>
      <c r="D57" s="7" t="s">
        <v>50</v>
      </c>
      <c r="E57" s="25" t="s">
        <v>303</v>
      </c>
      <c r="F57" s="25" t="s">
        <v>374</v>
      </c>
      <c r="G57" s="25" t="s">
        <v>375</v>
      </c>
      <c r="H57" s="25" t="s">
        <v>313</v>
      </c>
      <c r="I57" s="25" t="s">
        <v>376</v>
      </c>
      <c r="J57" s="25" t="s">
        <v>292</v>
      </c>
      <c r="K57" s="25" t="s">
        <v>204</v>
      </c>
      <c r="L57" s="11" t="s">
        <v>234</v>
      </c>
      <c r="M57" s="26">
        <v>60</v>
      </c>
      <c r="N57" s="30">
        <v>4987.7</v>
      </c>
      <c r="O57" s="25" t="s">
        <v>310</v>
      </c>
      <c r="P57" s="34">
        <v>25</v>
      </c>
    </row>
    <row r="58" spans="1:16" s="19" customFormat="1" ht="51">
      <c r="A58" s="24">
        <v>5</v>
      </c>
      <c r="B58" s="7">
        <v>10</v>
      </c>
      <c r="C58" s="7">
        <v>1</v>
      </c>
      <c r="D58" s="7" t="s">
        <v>99</v>
      </c>
      <c r="E58" s="25" t="s">
        <v>377</v>
      </c>
      <c r="F58" s="25" t="s">
        <v>378</v>
      </c>
      <c r="G58" s="25" t="s">
        <v>379</v>
      </c>
      <c r="H58" s="25" t="s">
        <v>241</v>
      </c>
      <c r="I58" s="25" t="s">
        <v>380</v>
      </c>
      <c r="J58" s="25" t="s">
        <v>242</v>
      </c>
      <c r="K58" s="25" t="s">
        <v>204</v>
      </c>
      <c r="L58" s="11" t="s">
        <v>344</v>
      </c>
      <c r="M58" s="26">
        <v>15</v>
      </c>
      <c r="N58" s="30">
        <v>17993.3</v>
      </c>
      <c r="O58" s="25" t="s">
        <v>345</v>
      </c>
      <c r="P58" s="34">
        <v>25</v>
      </c>
    </row>
    <row r="59" spans="1:16" s="19" customFormat="1" ht="51">
      <c r="A59" s="14">
        <v>6</v>
      </c>
      <c r="B59" s="7">
        <v>13</v>
      </c>
      <c r="C59" s="7">
        <v>2</v>
      </c>
      <c r="D59" s="7" t="s">
        <v>58</v>
      </c>
      <c r="E59" s="25" t="s">
        <v>381</v>
      </c>
      <c r="F59" s="25" t="s">
        <v>382</v>
      </c>
      <c r="G59" s="25" t="s">
        <v>383</v>
      </c>
      <c r="H59" s="25" t="s">
        <v>384</v>
      </c>
      <c r="I59" s="25" t="s">
        <v>385</v>
      </c>
      <c r="J59" s="25" t="s">
        <v>328</v>
      </c>
      <c r="K59" s="25" t="s">
        <v>204</v>
      </c>
      <c r="L59" s="11" t="s">
        <v>247</v>
      </c>
      <c r="M59" s="26">
        <v>250</v>
      </c>
      <c r="N59" s="30">
        <v>44593.65</v>
      </c>
      <c r="O59" s="25" t="s">
        <v>386</v>
      </c>
      <c r="P59" s="34">
        <v>25</v>
      </c>
    </row>
    <row r="60" spans="1:16" s="19" customFormat="1" ht="38.25">
      <c r="A60" s="24">
        <v>7</v>
      </c>
      <c r="B60" s="7">
        <v>12</v>
      </c>
      <c r="C60" s="7">
        <v>1</v>
      </c>
      <c r="D60" s="7" t="s">
        <v>50</v>
      </c>
      <c r="E60" s="25" t="s">
        <v>387</v>
      </c>
      <c r="F60" s="25" t="s">
        <v>388</v>
      </c>
      <c r="G60" s="25" t="s">
        <v>389</v>
      </c>
      <c r="H60" s="25" t="s">
        <v>261</v>
      </c>
      <c r="I60" s="25" t="s">
        <v>390</v>
      </c>
      <c r="J60" s="25" t="s">
        <v>242</v>
      </c>
      <c r="K60" s="25" t="s">
        <v>204</v>
      </c>
      <c r="L60" s="11" t="s">
        <v>263</v>
      </c>
      <c r="M60" s="26">
        <v>52</v>
      </c>
      <c r="N60" s="30">
        <v>20240</v>
      </c>
      <c r="O60" s="25" t="s">
        <v>391</v>
      </c>
      <c r="P60" s="34">
        <v>24</v>
      </c>
    </row>
    <row r="61" spans="1:16" s="19" customFormat="1" ht="38.25">
      <c r="A61" s="14">
        <v>8</v>
      </c>
      <c r="B61" s="7">
        <v>12</v>
      </c>
      <c r="C61" s="7">
        <v>1</v>
      </c>
      <c r="D61" s="7" t="s">
        <v>99</v>
      </c>
      <c r="E61" s="25" t="s">
        <v>387</v>
      </c>
      <c r="F61" s="25" t="s">
        <v>392</v>
      </c>
      <c r="G61" s="25" t="s">
        <v>389</v>
      </c>
      <c r="H61" s="25" t="s">
        <v>261</v>
      </c>
      <c r="I61" s="25" t="s">
        <v>390</v>
      </c>
      <c r="J61" s="25" t="s">
        <v>351</v>
      </c>
      <c r="K61" s="25" t="s">
        <v>204</v>
      </c>
      <c r="L61" s="11" t="s">
        <v>263</v>
      </c>
      <c r="M61" s="26">
        <v>52</v>
      </c>
      <c r="N61" s="30">
        <v>20740</v>
      </c>
      <c r="O61" s="25" t="s">
        <v>391</v>
      </c>
      <c r="P61" s="34">
        <v>24</v>
      </c>
    </row>
    <row r="62" spans="1:16" s="19" customFormat="1" ht="38.25">
      <c r="A62" s="24">
        <v>9</v>
      </c>
      <c r="B62" s="7">
        <v>10</v>
      </c>
      <c r="C62" s="7">
        <v>1</v>
      </c>
      <c r="D62" s="7" t="s">
        <v>99</v>
      </c>
      <c r="E62" s="25" t="s">
        <v>393</v>
      </c>
      <c r="F62" s="25" t="s">
        <v>394</v>
      </c>
      <c r="G62" s="25" t="s">
        <v>395</v>
      </c>
      <c r="H62" s="25" t="s">
        <v>396</v>
      </c>
      <c r="I62" s="25" t="s">
        <v>397</v>
      </c>
      <c r="J62" s="25" t="s">
        <v>333</v>
      </c>
      <c r="K62" s="25" t="s">
        <v>204</v>
      </c>
      <c r="L62" s="11" t="s">
        <v>344</v>
      </c>
      <c r="M62" s="26">
        <v>5</v>
      </c>
      <c r="N62" s="30">
        <v>9124.15</v>
      </c>
      <c r="O62" s="25" t="s">
        <v>293</v>
      </c>
      <c r="P62" s="34">
        <v>23.2</v>
      </c>
    </row>
    <row r="63" spans="1:16" s="19" customFormat="1" ht="38.25">
      <c r="A63" s="14">
        <v>10</v>
      </c>
      <c r="B63" s="7">
        <v>10</v>
      </c>
      <c r="C63" s="7">
        <v>3</v>
      </c>
      <c r="D63" s="7" t="s">
        <v>58</v>
      </c>
      <c r="E63" s="25" t="s">
        <v>353</v>
      </c>
      <c r="F63" s="25" t="s">
        <v>398</v>
      </c>
      <c r="G63" s="25" t="s">
        <v>399</v>
      </c>
      <c r="H63" s="25" t="s">
        <v>241</v>
      </c>
      <c r="I63" s="25" t="s">
        <v>400</v>
      </c>
      <c r="J63" s="25" t="s">
        <v>351</v>
      </c>
      <c r="K63" s="25" t="s">
        <v>204</v>
      </c>
      <c r="L63" s="11" t="s">
        <v>401</v>
      </c>
      <c r="M63" s="26">
        <v>250</v>
      </c>
      <c r="N63" s="30">
        <v>46530</v>
      </c>
      <c r="O63" s="25" t="s">
        <v>358</v>
      </c>
      <c r="P63" s="34">
        <v>23</v>
      </c>
    </row>
    <row r="64" spans="1:16" s="19" customFormat="1" ht="51">
      <c r="A64" s="24">
        <v>11</v>
      </c>
      <c r="B64" s="7">
        <v>13</v>
      </c>
      <c r="C64" s="7">
        <v>3</v>
      </c>
      <c r="D64" s="7" t="s">
        <v>265</v>
      </c>
      <c r="E64" s="25" t="s">
        <v>258</v>
      </c>
      <c r="F64" s="25" t="s">
        <v>402</v>
      </c>
      <c r="G64" s="25" t="s">
        <v>403</v>
      </c>
      <c r="H64" s="25" t="s">
        <v>404</v>
      </c>
      <c r="I64" s="25" t="s">
        <v>405</v>
      </c>
      <c r="J64" s="25" t="s">
        <v>283</v>
      </c>
      <c r="K64" s="25" t="s">
        <v>204</v>
      </c>
      <c r="L64" s="11" t="s">
        <v>234</v>
      </c>
      <c r="M64" s="26">
        <v>100</v>
      </c>
      <c r="N64" s="30">
        <v>9500</v>
      </c>
      <c r="O64" s="25" t="s">
        <v>264</v>
      </c>
      <c r="P64" s="34">
        <v>22.2</v>
      </c>
    </row>
    <row r="65" spans="1:16" s="19" customFormat="1" ht="51">
      <c r="A65" s="14">
        <v>12</v>
      </c>
      <c r="B65" s="7">
        <v>13</v>
      </c>
      <c r="C65" s="7">
        <v>2</v>
      </c>
      <c r="D65" s="7" t="s">
        <v>265</v>
      </c>
      <c r="E65" s="25" t="s">
        <v>258</v>
      </c>
      <c r="F65" s="25" t="s">
        <v>406</v>
      </c>
      <c r="G65" s="25" t="s">
        <v>407</v>
      </c>
      <c r="H65" s="25" t="s">
        <v>408</v>
      </c>
      <c r="I65" s="25" t="s">
        <v>409</v>
      </c>
      <c r="J65" s="25" t="s">
        <v>249</v>
      </c>
      <c r="K65" s="25" t="s">
        <v>204</v>
      </c>
      <c r="L65" s="11" t="s">
        <v>286</v>
      </c>
      <c r="M65" s="26">
        <v>1000</v>
      </c>
      <c r="N65" s="30">
        <v>14100</v>
      </c>
      <c r="O65" s="25" t="s">
        <v>264</v>
      </c>
      <c r="P65" s="34">
        <v>22</v>
      </c>
    </row>
  </sheetData>
  <mergeCells count="128">
    <mergeCell ref="L52:M52"/>
    <mergeCell ref="N52:N53"/>
    <mergeCell ref="O52:O53"/>
    <mergeCell ref="P52:P53"/>
    <mergeCell ref="B32:B33"/>
    <mergeCell ref="C32:C33"/>
    <mergeCell ref="D32:D33"/>
    <mergeCell ref="E32:E33"/>
    <mergeCell ref="F32:F33"/>
    <mergeCell ref="G32:G33"/>
    <mergeCell ref="H32:H33"/>
    <mergeCell ref="I32:I33"/>
    <mergeCell ref="J32:J33"/>
    <mergeCell ref="K32:K33"/>
    <mergeCell ref="N32:N33"/>
    <mergeCell ref="O32:O33"/>
    <mergeCell ref="P32:P33"/>
    <mergeCell ref="N19:N20"/>
    <mergeCell ref="O19:O20"/>
    <mergeCell ref="P19:P20"/>
    <mergeCell ref="O24:O26"/>
    <mergeCell ref="P24:P26"/>
    <mergeCell ref="A32:A33"/>
    <mergeCell ref="N24:N26"/>
    <mergeCell ref="A50:M50"/>
    <mergeCell ref="A52:A53"/>
    <mergeCell ref="B52:B53"/>
    <mergeCell ref="C52:C53"/>
    <mergeCell ref="D52:D53"/>
    <mergeCell ref="E52:E53"/>
    <mergeCell ref="F52:F53"/>
    <mergeCell ref="G52:G53"/>
    <mergeCell ref="H52:H53"/>
    <mergeCell ref="I52:I53"/>
    <mergeCell ref="A24:A26"/>
    <mergeCell ref="B24:B26"/>
    <mergeCell ref="C24:C26"/>
    <mergeCell ref="D24:D26"/>
    <mergeCell ref="E24:E26"/>
    <mergeCell ref="F24:F26"/>
    <mergeCell ref="J52:K52"/>
    <mergeCell ref="I19:I20"/>
    <mergeCell ref="J19:J20"/>
    <mergeCell ref="K19:K20"/>
    <mergeCell ref="G24:G26"/>
    <mergeCell ref="H24:H26"/>
    <mergeCell ref="I24:I26"/>
    <mergeCell ref="J24:J26"/>
    <mergeCell ref="K24:K26"/>
    <mergeCell ref="A19:A20"/>
    <mergeCell ref="B19:B20"/>
    <mergeCell ref="C19:C20"/>
    <mergeCell ref="D19:D20"/>
    <mergeCell ref="E19:E20"/>
    <mergeCell ref="F19:F20"/>
    <mergeCell ref="G19:G20"/>
    <mergeCell ref="H19:H20"/>
    <mergeCell ref="A10:A11"/>
    <mergeCell ref="B10:B11"/>
    <mergeCell ref="C10:C11"/>
    <mergeCell ref="D10:D11"/>
    <mergeCell ref="E10:E11"/>
    <mergeCell ref="F10:F11"/>
    <mergeCell ref="A12:A13"/>
    <mergeCell ref="B12:B13"/>
    <mergeCell ref="C12:C13"/>
    <mergeCell ref="D12:D13"/>
    <mergeCell ref="E12:E13"/>
    <mergeCell ref="F12:F13"/>
    <mergeCell ref="I10:I11"/>
    <mergeCell ref="J10:J11"/>
    <mergeCell ref="K10:K11"/>
    <mergeCell ref="N10:N11"/>
    <mergeCell ref="G12:G13"/>
    <mergeCell ref="H12:H13"/>
    <mergeCell ref="O10:O11"/>
    <mergeCell ref="P10:P11"/>
    <mergeCell ref="G10:G11"/>
    <mergeCell ref="H10:H11"/>
    <mergeCell ref="O12:O13"/>
    <mergeCell ref="P12:P13"/>
    <mergeCell ref="I12:I13"/>
    <mergeCell ref="J12:J13"/>
    <mergeCell ref="K12:K13"/>
    <mergeCell ref="N12:N13"/>
    <mergeCell ref="F8:F9"/>
    <mergeCell ref="G8:G9"/>
    <mergeCell ref="H8:H9"/>
    <mergeCell ref="I8:I9"/>
    <mergeCell ref="J8:J9"/>
    <mergeCell ref="O8:O9"/>
    <mergeCell ref="P8:P9"/>
    <mergeCell ref="A8:A9"/>
    <mergeCell ref="K8:K9"/>
    <mergeCell ref="N8:N9"/>
    <mergeCell ref="B8:B9"/>
    <mergeCell ref="C8:C9"/>
    <mergeCell ref="D8:D9"/>
    <mergeCell ref="E8:E9"/>
    <mergeCell ref="P4:P5"/>
    <mergeCell ref="A6:A7"/>
    <mergeCell ref="B6:B7"/>
    <mergeCell ref="C6:C7"/>
    <mergeCell ref="D6:D7"/>
    <mergeCell ref="E6:E7"/>
    <mergeCell ref="N6:N7"/>
    <mergeCell ref="O6:O7"/>
    <mergeCell ref="P6:P7"/>
    <mergeCell ref="H6:H7"/>
    <mergeCell ref="I6:I7"/>
    <mergeCell ref="J6:J7"/>
    <mergeCell ref="K6:K7"/>
    <mergeCell ref="F6:F7"/>
    <mergeCell ref="G6:G7"/>
    <mergeCell ref="A2:O2"/>
    <mergeCell ref="A4:A5"/>
    <mergeCell ref="B4:B5"/>
    <mergeCell ref="C4:C5"/>
    <mergeCell ref="D4:D5"/>
    <mergeCell ref="E4:E5"/>
    <mergeCell ref="F4:F5"/>
    <mergeCell ref="G4:G5"/>
    <mergeCell ref="H4:H5"/>
    <mergeCell ref="I4:I5"/>
    <mergeCell ref="J4:K4"/>
    <mergeCell ref="L4:M4"/>
    <mergeCell ref="N4:N5"/>
    <mergeCell ref="O4:O5"/>
  </mergeCells>
  <pageMargins left="0.11811023622047245" right="0.11811023622047245" top="0.35433070866141736" bottom="0.35433070866141736" header="0.31496062992125984" footer="0.31496062992125984"/>
  <pageSetup paperSize="8" scale="5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6"/>
  <sheetViews>
    <sheetView topLeftCell="A23" zoomScale="60" zoomScaleNormal="60" workbookViewId="0">
      <selection activeCell="F24" sqref="F24"/>
    </sheetView>
  </sheetViews>
  <sheetFormatPr defaultColWidth="9.140625"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4.4257812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4.4257812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4.4257812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4.4257812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4.4257812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4.4257812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4.4257812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4.4257812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4.4257812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4.4257812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4.4257812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4.4257812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4.4257812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4.4257812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4.4257812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4.4257812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4.4257812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4.4257812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4.4257812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4.4257812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4.4257812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4.4257812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4.4257812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4.4257812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4.4257812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4.4257812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4.4257812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4.4257812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4.4257812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4.4257812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4.4257812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4.4257812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4.4257812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4.4257812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4.4257812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4.4257812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4.4257812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4.4257812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4.4257812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4.4257812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4.4257812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4.4257812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4.4257812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4.4257812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4.4257812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4.4257812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4.4257812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4.4257812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4.4257812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4.4257812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4.4257812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4.4257812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4.4257812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4.4257812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4.4257812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4.4257812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4.4257812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4.4257812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4.4257812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4.4257812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4.4257812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4.4257812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4.4257812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4.42578125" customWidth="1"/>
    <col min="16143" max="16143" width="14.7109375" customWidth="1"/>
    <col min="16144" max="16144" width="9" bestFit="1" customWidth="1"/>
  </cols>
  <sheetData>
    <row r="2" spans="1:16" ht="15.75">
      <c r="A2" s="21" t="s">
        <v>410</v>
      </c>
      <c r="B2" s="22"/>
      <c r="C2" s="22"/>
      <c r="D2" s="22"/>
      <c r="E2" s="22"/>
      <c r="F2" s="22"/>
      <c r="G2" s="22"/>
      <c r="H2" s="22"/>
      <c r="I2" s="22"/>
      <c r="J2" s="22"/>
      <c r="K2" s="22"/>
      <c r="L2" s="22"/>
      <c r="M2" s="22"/>
    </row>
    <row r="3" spans="1:16" ht="15.75">
      <c r="A3" s="21"/>
      <c r="B3" s="22"/>
      <c r="C3" s="22"/>
      <c r="D3" s="22"/>
      <c r="E3" s="22"/>
      <c r="F3" s="22"/>
      <c r="G3" s="22"/>
      <c r="H3" s="22"/>
      <c r="I3" s="22"/>
      <c r="J3" s="22"/>
      <c r="K3" s="22"/>
      <c r="L3" s="22"/>
      <c r="M3" s="22"/>
    </row>
    <row r="4" spans="1:16" s="3" customFormat="1" ht="30" customHeight="1">
      <c r="A4" s="473" t="s">
        <v>1</v>
      </c>
      <c r="B4" s="470" t="s">
        <v>2</v>
      </c>
      <c r="C4" s="470" t="s">
        <v>3</v>
      </c>
      <c r="D4" s="473" t="s">
        <v>4</v>
      </c>
      <c r="E4" s="473" t="s">
        <v>5</v>
      </c>
      <c r="F4" s="473" t="s">
        <v>6</v>
      </c>
      <c r="G4" s="473" t="s">
        <v>7</v>
      </c>
      <c r="H4" s="473" t="s">
        <v>8</v>
      </c>
      <c r="I4" s="473" t="s">
        <v>9</v>
      </c>
      <c r="J4" s="475" t="s">
        <v>10</v>
      </c>
      <c r="K4" s="476"/>
      <c r="L4" s="477" t="s">
        <v>11</v>
      </c>
      <c r="M4" s="477"/>
      <c r="N4" s="470" t="s">
        <v>12</v>
      </c>
      <c r="O4" s="470" t="s">
        <v>13</v>
      </c>
      <c r="P4" s="470" t="s">
        <v>14</v>
      </c>
    </row>
    <row r="5" spans="1:16" s="3" customFormat="1" ht="35.25" customHeight="1">
      <c r="A5" s="474"/>
      <c r="B5" s="471"/>
      <c r="C5" s="471"/>
      <c r="D5" s="474"/>
      <c r="E5" s="474"/>
      <c r="F5" s="474"/>
      <c r="G5" s="474"/>
      <c r="H5" s="474"/>
      <c r="I5" s="474"/>
      <c r="J5" s="4">
        <v>2016</v>
      </c>
      <c r="K5" s="4">
        <v>2017</v>
      </c>
      <c r="L5" s="5" t="s">
        <v>15</v>
      </c>
      <c r="M5" s="5" t="s">
        <v>16</v>
      </c>
      <c r="N5" s="471"/>
      <c r="O5" s="471"/>
      <c r="P5" s="471"/>
    </row>
    <row r="6" spans="1:16" s="19" customFormat="1" ht="266.25" customHeight="1">
      <c r="A6" s="73">
        <v>1</v>
      </c>
      <c r="B6" s="73">
        <v>10</v>
      </c>
      <c r="C6" s="73" t="s">
        <v>411</v>
      </c>
      <c r="D6" s="73" t="s">
        <v>416</v>
      </c>
      <c r="E6" s="73" t="s">
        <v>413</v>
      </c>
      <c r="F6" s="73" t="s">
        <v>417</v>
      </c>
      <c r="G6" s="73" t="s">
        <v>418</v>
      </c>
      <c r="H6" s="73" t="s">
        <v>419</v>
      </c>
      <c r="I6" s="73" t="s">
        <v>420</v>
      </c>
      <c r="J6" s="73" t="s">
        <v>421</v>
      </c>
      <c r="K6" s="119" t="s">
        <v>204</v>
      </c>
      <c r="L6" s="377" t="s">
        <v>422</v>
      </c>
      <c r="M6" s="73">
        <v>12</v>
      </c>
      <c r="N6" s="418">
        <v>81401.100000000006</v>
      </c>
      <c r="O6" s="73" t="s">
        <v>415</v>
      </c>
      <c r="P6" s="417" t="s">
        <v>29</v>
      </c>
    </row>
    <row r="7" spans="1:16" s="19" customFormat="1" ht="255">
      <c r="A7" s="73">
        <v>2</v>
      </c>
      <c r="B7" s="73">
        <v>13</v>
      </c>
      <c r="C7" s="73" t="s">
        <v>423</v>
      </c>
      <c r="D7" s="73" t="s">
        <v>424</v>
      </c>
      <c r="E7" s="73" t="s">
        <v>413</v>
      </c>
      <c r="F7" s="73" t="s">
        <v>425</v>
      </c>
      <c r="G7" s="73" t="s">
        <v>426</v>
      </c>
      <c r="H7" s="73" t="s">
        <v>427</v>
      </c>
      <c r="I7" s="73" t="s">
        <v>428</v>
      </c>
      <c r="J7" s="73" t="s">
        <v>429</v>
      </c>
      <c r="K7" s="119" t="s">
        <v>204</v>
      </c>
      <c r="L7" s="377" t="s">
        <v>66</v>
      </c>
      <c r="M7" s="73">
        <v>30</v>
      </c>
      <c r="N7" s="418">
        <v>35000</v>
      </c>
      <c r="O7" s="73" t="s">
        <v>415</v>
      </c>
      <c r="P7" s="417" t="s">
        <v>29</v>
      </c>
    </row>
    <row r="8" spans="1:16" s="19" customFormat="1" ht="140.25">
      <c r="A8" s="119">
        <v>3</v>
      </c>
      <c r="B8" s="119">
        <v>6</v>
      </c>
      <c r="C8" s="119">
        <v>1</v>
      </c>
      <c r="D8" s="419" t="s">
        <v>430</v>
      </c>
      <c r="E8" s="73" t="s">
        <v>431</v>
      </c>
      <c r="F8" s="73" t="s">
        <v>4079</v>
      </c>
      <c r="G8" s="73" t="s">
        <v>432</v>
      </c>
      <c r="H8" s="73" t="s">
        <v>433</v>
      </c>
      <c r="I8" s="73" t="s">
        <v>434</v>
      </c>
      <c r="J8" s="73" t="s">
        <v>436</v>
      </c>
      <c r="K8" s="119" t="s">
        <v>204</v>
      </c>
      <c r="L8" s="377" t="s">
        <v>75</v>
      </c>
      <c r="M8" s="73">
        <v>35</v>
      </c>
      <c r="N8" s="418">
        <v>16225.5</v>
      </c>
      <c r="O8" s="73" t="s">
        <v>435</v>
      </c>
      <c r="P8" s="417">
        <v>32</v>
      </c>
    </row>
    <row r="9" spans="1:16" s="19" customFormat="1" ht="165.75">
      <c r="A9" s="73">
        <v>4</v>
      </c>
      <c r="B9" s="119">
        <v>11</v>
      </c>
      <c r="C9" s="119">
        <v>5</v>
      </c>
      <c r="D9" s="419" t="s">
        <v>58</v>
      </c>
      <c r="E9" s="73" t="s">
        <v>437</v>
      </c>
      <c r="F9" s="73" t="s">
        <v>438</v>
      </c>
      <c r="G9" s="73" t="s">
        <v>439</v>
      </c>
      <c r="H9" s="73" t="s">
        <v>443</v>
      </c>
      <c r="I9" s="73" t="s">
        <v>441</v>
      </c>
      <c r="J9" s="73" t="s">
        <v>444</v>
      </c>
      <c r="K9" s="119" t="s">
        <v>204</v>
      </c>
      <c r="L9" s="377" t="s">
        <v>120</v>
      </c>
      <c r="M9" s="73">
        <v>45</v>
      </c>
      <c r="N9" s="418">
        <v>17800</v>
      </c>
      <c r="O9" s="73" t="s">
        <v>442</v>
      </c>
      <c r="P9" s="417">
        <v>31.5</v>
      </c>
    </row>
    <row r="10" spans="1:16" s="19" customFormat="1" ht="114.75">
      <c r="A10" s="119">
        <v>5</v>
      </c>
      <c r="B10" s="119">
        <v>12</v>
      </c>
      <c r="C10" s="119">
        <v>4</v>
      </c>
      <c r="D10" s="419" t="s">
        <v>50</v>
      </c>
      <c r="E10" s="73" t="s">
        <v>445</v>
      </c>
      <c r="F10" s="73" t="s">
        <v>446</v>
      </c>
      <c r="G10" s="73" t="s">
        <v>447</v>
      </c>
      <c r="H10" s="73" t="s">
        <v>448</v>
      </c>
      <c r="I10" s="73" t="s">
        <v>449</v>
      </c>
      <c r="J10" s="73" t="s">
        <v>450</v>
      </c>
      <c r="K10" s="119" t="s">
        <v>204</v>
      </c>
      <c r="L10" s="377" t="s">
        <v>75</v>
      </c>
      <c r="M10" s="73">
        <v>100</v>
      </c>
      <c r="N10" s="418">
        <v>32103</v>
      </c>
      <c r="O10" s="73" t="s">
        <v>451</v>
      </c>
      <c r="P10" s="417">
        <v>29.5</v>
      </c>
    </row>
    <row r="11" spans="1:16" s="19" customFormat="1" ht="89.25">
      <c r="A11" s="73">
        <v>6</v>
      </c>
      <c r="B11" s="119">
        <v>13</v>
      </c>
      <c r="C11" s="119" t="s">
        <v>452</v>
      </c>
      <c r="D11" s="419" t="s">
        <v>89</v>
      </c>
      <c r="E11" s="73" t="s">
        <v>453</v>
      </c>
      <c r="F11" s="73" t="s">
        <v>454</v>
      </c>
      <c r="G11" s="73" t="s">
        <v>455</v>
      </c>
      <c r="H11" s="73" t="s">
        <v>456</v>
      </c>
      <c r="I11" s="73" t="s">
        <v>457</v>
      </c>
      <c r="J11" s="73" t="s">
        <v>460</v>
      </c>
      <c r="K11" s="119" t="s">
        <v>204</v>
      </c>
      <c r="L11" s="377" t="s">
        <v>458</v>
      </c>
      <c r="M11" s="73">
        <v>52</v>
      </c>
      <c r="N11" s="418">
        <v>36890</v>
      </c>
      <c r="O11" s="73" t="s">
        <v>459</v>
      </c>
      <c r="P11" s="417">
        <v>29.25</v>
      </c>
    </row>
    <row r="12" spans="1:16" s="19" customFormat="1" ht="242.25">
      <c r="A12" s="119">
        <v>7</v>
      </c>
      <c r="B12" s="119">
        <v>6</v>
      </c>
      <c r="C12" s="119" t="s">
        <v>461</v>
      </c>
      <c r="D12" s="419" t="s">
        <v>462</v>
      </c>
      <c r="E12" s="73" t="s">
        <v>463</v>
      </c>
      <c r="F12" s="73" t="s">
        <v>464</v>
      </c>
      <c r="G12" s="73" t="s">
        <v>465</v>
      </c>
      <c r="H12" s="73" t="s">
        <v>466</v>
      </c>
      <c r="I12" s="73" t="s">
        <v>468</v>
      </c>
      <c r="J12" s="73" t="s">
        <v>469</v>
      </c>
      <c r="K12" s="119" t="s">
        <v>204</v>
      </c>
      <c r="L12" s="377" t="s">
        <v>75</v>
      </c>
      <c r="M12" s="73">
        <v>100</v>
      </c>
      <c r="N12" s="418">
        <v>49663.5</v>
      </c>
      <c r="O12" s="73" t="s">
        <v>467</v>
      </c>
      <c r="P12" s="417">
        <v>29</v>
      </c>
    </row>
    <row r="13" spans="1:16" s="19" customFormat="1" ht="163.5" customHeight="1">
      <c r="A13" s="73">
        <v>8</v>
      </c>
      <c r="B13" s="119">
        <v>11</v>
      </c>
      <c r="C13" s="119">
        <v>5</v>
      </c>
      <c r="D13" s="419" t="s">
        <v>58</v>
      </c>
      <c r="E13" s="73" t="s">
        <v>470</v>
      </c>
      <c r="F13" s="73" t="s">
        <v>471</v>
      </c>
      <c r="G13" s="73" t="s">
        <v>472</v>
      </c>
      <c r="H13" s="73" t="s">
        <v>475</v>
      </c>
      <c r="I13" s="73" t="s">
        <v>473</v>
      </c>
      <c r="J13" s="73" t="s">
        <v>542</v>
      </c>
      <c r="K13" s="119" t="s">
        <v>204</v>
      </c>
      <c r="L13" s="73" t="s">
        <v>120</v>
      </c>
      <c r="M13" s="73">
        <v>65</v>
      </c>
      <c r="N13" s="418">
        <v>16970</v>
      </c>
      <c r="O13" s="73" t="s">
        <v>474</v>
      </c>
      <c r="P13" s="417">
        <v>28.5</v>
      </c>
    </row>
    <row r="14" spans="1:16" s="19" customFormat="1" ht="76.5">
      <c r="A14" s="119">
        <v>9</v>
      </c>
      <c r="B14" s="119">
        <v>12</v>
      </c>
      <c r="C14" s="119" t="s">
        <v>476</v>
      </c>
      <c r="D14" s="419" t="s">
        <v>50</v>
      </c>
      <c r="E14" s="73" t="s">
        <v>477</v>
      </c>
      <c r="F14" s="73" t="s">
        <v>478</v>
      </c>
      <c r="G14" s="73" t="s">
        <v>479</v>
      </c>
      <c r="H14" s="73" t="s">
        <v>427</v>
      </c>
      <c r="I14" s="73" t="s">
        <v>480</v>
      </c>
      <c r="J14" s="73" t="s">
        <v>481</v>
      </c>
      <c r="K14" s="119" t="s">
        <v>204</v>
      </c>
      <c r="L14" s="377" t="s">
        <v>66</v>
      </c>
      <c r="M14" s="73">
        <v>100</v>
      </c>
      <c r="N14" s="418">
        <v>6685.2</v>
      </c>
      <c r="O14" s="73" t="s">
        <v>482</v>
      </c>
      <c r="P14" s="417">
        <v>28</v>
      </c>
    </row>
    <row r="15" spans="1:16" s="19" customFormat="1" ht="51">
      <c r="A15" s="73">
        <v>10</v>
      </c>
      <c r="B15" s="119">
        <v>11</v>
      </c>
      <c r="C15" s="119" t="s">
        <v>68</v>
      </c>
      <c r="D15" s="419" t="s">
        <v>58</v>
      </c>
      <c r="E15" s="73" t="s">
        <v>483</v>
      </c>
      <c r="F15" s="73" t="s">
        <v>484</v>
      </c>
      <c r="G15" s="73" t="s">
        <v>485</v>
      </c>
      <c r="H15" s="73" t="s">
        <v>440</v>
      </c>
      <c r="I15" s="73" t="s">
        <v>486</v>
      </c>
      <c r="J15" s="73" t="s">
        <v>487</v>
      </c>
      <c r="K15" s="119" t="s">
        <v>204</v>
      </c>
      <c r="L15" s="73" t="s">
        <v>120</v>
      </c>
      <c r="M15" s="73">
        <v>50</v>
      </c>
      <c r="N15" s="418">
        <v>58828.66</v>
      </c>
      <c r="O15" s="73" t="s">
        <v>488</v>
      </c>
      <c r="P15" s="417">
        <v>27.5</v>
      </c>
    </row>
    <row r="16" spans="1:16" s="19" customFormat="1" ht="204">
      <c r="A16" s="119">
        <v>11</v>
      </c>
      <c r="B16" s="119">
        <v>12</v>
      </c>
      <c r="C16" s="119" t="s">
        <v>489</v>
      </c>
      <c r="D16" s="419" t="s">
        <v>50</v>
      </c>
      <c r="E16" s="73" t="s">
        <v>477</v>
      </c>
      <c r="F16" s="73" t="s">
        <v>490</v>
      </c>
      <c r="G16" s="73" t="s">
        <v>491</v>
      </c>
      <c r="H16" s="73" t="s">
        <v>427</v>
      </c>
      <c r="I16" s="73" t="s">
        <v>492</v>
      </c>
      <c r="J16" s="73" t="s">
        <v>481</v>
      </c>
      <c r="K16" s="119" t="s">
        <v>204</v>
      </c>
      <c r="L16" s="377" t="s">
        <v>66</v>
      </c>
      <c r="M16" s="73">
        <v>100</v>
      </c>
      <c r="N16" s="418">
        <v>6685.2</v>
      </c>
      <c r="O16" s="73" t="s">
        <v>482</v>
      </c>
      <c r="P16" s="417">
        <v>27</v>
      </c>
    </row>
    <row r="17" spans="1:16" s="19" customFormat="1" ht="191.25">
      <c r="A17" s="73">
        <v>12</v>
      </c>
      <c r="B17" s="119">
        <v>12</v>
      </c>
      <c r="C17" s="119" t="s">
        <v>493</v>
      </c>
      <c r="D17" s="419" t="s">
        <v>192</v>
      </c>
      <c r="E17" s="73" t="s">
        <v>477</v>
      </c>
      <c r="F17" s="73" t="s">
        <v>494</v>
      </c>
      <c r="G17" s="73" t="s">
        <v>495</v>
      </c>
      <c r="H17" s="73" t="s">
        <v>496</v>
      </c>
      <c r="I17" s="73" t="s">
        <v>4081</v>
      </c>
      <c r="J17" s="73" t="s">
        <v>497</v>
      </c>
      <c r="K17" s="119" t="s">
        <v>204</v>
      </c>
      <c r="L17" s="73" t="s">
        <v>75</v>
      </c>
      <c r="M17" s="73">
        <v>150</v>
      </c>
      <c r="N17" s="418">
        <v>18517.5</v>
      </c>
      <c r="O17" s="73" t="s">
        <v>482</v>
      </c>
      <c r="P17" s="417">
        <v>26.5</v>
      </c>
    </row>
    <row r="18" spans="1:16" s="19" customFormat="1" ht="148.5" customHeight="1">
      <c r="A18" s="119">
        <v>13</v>
      </c>
      <c r="B18" s="119">
        <v>11</v>
      </c>
      <c r="C18" s="119">
        <v>5</v>
      </c>
      <c r="D18" s="419" t="s">
        <v>58</v>
      </c>
      <c r="E18" s="73" t="s">
        <v>498</v>
      </c>
      <c r="F18" s="73" t="s">
        <v>499</v>
      </c>
      <c r="G18" s="73" t="s">
        <v>500</v>
      </c>
      <c r="H18" s="73" t="s">
        <v>501</v>
      </c>
      <c r="I18" s="73" t="s">
        <v>502</v>
      </c>
      <c r="J18" s="73" t="s">
        <v>504</v>
      </c>
      <c r="K18" s="119" t="s">
        <v>204</v>
      </c>
      <c r="L18" s="73" t="s">
        <v>75</v>
      </c>
      <c r="M18" s="73">
        <v>85</v>
      </c>
      <c r="N18" s="418">
        <v>27200</v>
      </c>
      <c r="O18" s="73" t="s">
        <v>503</v>
      </c>
      <c r="P18" s="417">
        <v>26</v>
      </c>
    </row>
    <row r="19" spans="1:16" s="19" customFormat="1" ht="320.25" customHeight="1">
      <c r="A19" s="73">
        <v>14</v>
      </c>
      <c r="B19" s="119">
        <v>12</v>
      </c>
      <c r="C19" s="119" t="s">
        <v>80</v>
      </c>
      <c r="D19" s="419" t="s">
        <v>134</v>
      </c>
      <c r="E19" s="73" t="s">
        <v>477</v>
      </c>
      <c r="F19" s="73" t="s">
        <v>505</v>
      </c>
      <c r="G19" s="73" t="s">
        <v>506</v>
      </c>
      <c r="H19" s="73" t="s">
        <v>427</v>
      </c>
      <c r="I19" s="73" t="s">
        <v>507</v>
      </c>
      <c r="J19" s="73" t="s">
        <v>508</v>
      </c>
      <c r="K19" s="119" t="s">
        <v>204</v>
      </c>
      <c r="L19" s="73" t="s">
        <v>66</v>
      </c>
      <c r="M19" s="73">
        <v>100</v>
      </c>
      <c r="N19" s="418">
        <v>4313.1000000000004</v>
      </c>
      <c r="O19" s="73" t="s">
        <v>482</v>
      </c>
      <c r="P19" s="417">
        <v>26</v>
      </c>
    </row>
    <row r="20" spans="1:16" s="19" customFormat="1" ht="393.75" customHeight="1">
      <c r="A20" s="119">
        <v>15</v>
      </c>
      <c r="B20" s="119">
        <v>11</v>
      </c>
      <c r="C20" s="119">
        <v>5</v>
      </c>
      <c r="D20" s="419" t="s">
        <v>58</v>
      </c>
      <c r="E20" s="73" t="s">
        <v>509</v>
      </c>
      <c r="F20" s="73" t="s">
        <v>510</v>
      </c>
      <c r="G20" s="73" t="s">
        <v>511</v>
      </c>
      <c r="H20" s="73" t="s">
        <v>512</v>
      </c>
      <c r="I20" s="73" t="s">
        <v>513</v>
      </c>
      <c r="J20" s="73" t="s">
        <v>515</v>
      </c>
      <c r="K20" s="119" t="s">
        <v>204</v>
      </c>
      <c r="L20" s="377" t="s">
        <v>120</v>
      </c>
      <c r="M20" s="73">
        <v>150</v>
      </c>
      <c r="N20" s="418">
        <v>101440.5</v>
      </c>
      <c r="O20" s="73" t="s">
        <v>514</v>
      </c>
      <c r="P20" s="417">
        <v>23.5</v>
      </c>
    </row>
    <row r="21" spans="1:16" s="19" customFormat="1" ht="51">
      <c r="A21" s="73">
        <v>16</v>
      </c>
      <c r="B21" s="119">
        <v>6</v>
      </c>
      <c r="C21" s="119">
        <v>4</v>
      </c>
      <c r="D21" s="419" t="s">
        <v>50</v>
      </c>
      <c r="E21" s="73" t="s">
        <v>483</v>
      </c>
      <c r="F21" s="73" t="s">
        <v>516</v>
      </c>
      <c r="G21" s="73" t="s">
        <v>517</v>
      </c>
      <c r="H21" s="73" t="s">
        <v>433</v>
      </c>
      <c r="I21" s="73" t="s">
        <v>4082</v>
      </c>
      <c r="J21" s="73" t="s">
        <v>518</v>
      </c>
      <c r="K21" s="119" t="s">
        <v>204</v>
      </c>
      <c r="L21" s="73" t="s">
        <v>75</v>
      </c>
      <c r="M21" s="73">
        <v>150</v>
      </c>
      <c r="N21" s="418">
        <v>15032.68</v>
      </c>
      <c r="O21" s="73" t="s">
        <v>488</v>
      </c>
      <c r="P21" s="417">
        <v>23.5</v>
      </c>
    </row>
    <row r="22" spans="1:16" s="19" customFormat="1" ht="192.75" customHeight="1">
      <c r="A22" s="119">
        <v>17</v>
      </c>
      <c r="B22" s="119">
        <v>12</v>
      </c>
      <c r="C22" s="119" t="s">
        <v>476</v>
      </c>
      <c r="D22" s="419" t="s">
        <v>416</v>
      </c>
      <c r="E22" s="73" t="s">
        <v>477</v>
      </c>
      <c r="F22" s="73" t="s">
        <v>519</v>
      </c>
      <c r="G22" s="73" t="s">
        <v>520</v>
      </c>
      <c r="H22" s="73" t="s">
        <v>427</v>
      </c>
      <c r="I22" s="73" t="s">
        <v>521</v>
      </c>
      <c r="J22" s="73" t="s">
        <v>522</v>
      </c>
      <c r="K22" s="119" t="s">
        <v>204</v>
      </c>
      <c r="L22" s="73" t="s">
        <v>66</v>
      </c>
      <c r="M22" s="73">
        <v>84</v>
      </c>
      <c r="N22" s="418">
        <v>3335</v>
      </c>
      <c r="O22" s="73" t="s">
        <v>482</v>
      </c>
      <c r="P22" s="417">
        <v>23</v>
      </c>
    </row>
    <row r="23" spans="1:16" s="19" customFormat="1" ht="191.25">
      <c r="A23" s="73">
        <v>18</v>
      </c>
      <c r="B23" s="119">
        <v>13</v>
      </c>
      <c r="C23" s="119">
        <v>5</v>
      </c>
      <c r="D23" s="419" t="s">
        <v>58</v>
      </c>
      <c r="E23" s="73" t="s">
        <v>523</v>
      </c>
      <c r="F23" s="73" t="s">
        <v>524</v>
      </c>
      <c r="G23" s="73" t="s">
        <v>525</v>
      </c>
      <c r="H23" s="73" t="s">
        <v>526</v>
      </c>
      <c r="I23" s="73" t="s">
        <v>527</v>
      </c>
      <c r="J23" s="73" t="s">
        <v>528</v>
      </c>
      <c r="K23" s="119" t="s">
        <v>204</v>
      </c>
      <c r="L23" s="73" t="s">
        <v>529</v>
      </c>
      <c r="M23" s="73">
        <v>180</v>
      </c>
      <c r="N23" s="418">
        <v>44933</v>
      </c>
      <c r="O23" s="73" t="s">
        <v>530</v>
      </c>
      <c r="P23" s="417">
        <v>23</v>
      </c>
    </row>
    <row r="24" spans="1:16" s="19" customFormat="1" ht="173.25" customHeight="1">
      <c r="A24" s="119">
        <v>19</v>
      </c>
      <c r="B24" s="119">
        <v>13</v>
      </c>
      <c r="C24" s="119" t="s">
        <v>461</v>
      </c>
      <c r="D24" s="419" t="s">
        <v>416</v>
      </c>
      <c r="E24" s="73" t="s">
        <v>477</v>
      </c>
      <c r="F24" s="73" t="s">
        <v>531</v>
      </c>
      <c r="G24" s="73" t="s">
        <v>532</v>
      </c>
      <c r="H24" s="73" t="s">
        <v>427</v>
      </c>
      <c r="I24" s="73" t="s">
        <v>533</v>
      </c>
      <c r="J24" s="73" t="s">
        <v>534</v>
      </c>
      <c r="K24" s="119" t="s">
        <v>204</v>
      </c>
      <c r="L24" s="73" t="s">
        <v>66</v>
      </c>
      <c r="M24" s="73">
        <v>30</v>
      </c>
      <c r="N24" s="418">
        <v>1790.6</v>
      </c>
      <c r="O24" s="73" t="s">
        <v>482</v>
      </c>
      <c r="P24" s="417">
        <v>23</v>
      </c>
    </row>
    <row r="25" spans="1:16" ht="78" customHeight="1">
      <c r="A25" s="73">
        <v>20</v>
      </c>
      <c r="B25" s="119">
        <v>11</v>
      </c>
      <c r="C25" s="119">
        <v>5</v>
      </c>
      <c r="D25" s="119" t="s">
        <v>58</v>
      </c>
      <c r="E25" s="73" t="s">
        <v>535</v>
      </c>
      <c r="F25" s="73" t="s">
        <v>536</v>
      </c>
      <c r="G25" s="73" t="s">
        <v>537</v>
      </c>
      <c r="H25" s="73" t="s">
        <v>540</v>
      </c>
      <c r="I25" s="73" t="s">
        <v>538</v>
      </c>
      <c r="J25" s="73" t="s">
        <v>541</v>
      </c>
      <c r="K25" s="73" t="s">
        <v>204</v>
      </c>
      <c r="L25" s="73" t="s">
        <v>66</v>
      </c>
      <c r="M25" s="73">
        <v>30</v>
      </c>
      <c r="N25" s="418">
        <v>100824.96000000001</v>
      </c>
      <c r="O25" s="73" t="s">
        <v>539</v>
      </c>
      <c r="P25" s="417">
        <v>22.5</v>
      </c>
    </row>
    <row r="26" spans="1:16" s="3" customFormat="1" ht="12.75">
      <c r="A26" s="39"/>
      <c r="B26" s="186"/>
      <c r="C26" s="186"/>
      <c r="D26" s="186"/>
      <c r="E26" s="129"/>
      <c r="F26" s="83"/>
      <c r="G26" s="185"/>
      <c r="H26" s="83"/>
      <c r="I26" s="83"/>
      <c r="J26" s="322"/>
      <c r="K26" s="83"/>
      <c r="L26" s="129"/>
      <c r="M26" s="323"/>
      <c r="N26" s="324"/>
      <c r="O26" s="111"/>
      <c r="P26" s="325"/>
    </row>
    <row r="27" spans="1:16">
      <c r="F27" s="328"/>
      <c r="G27" s="329"/>
      <c r="H27" s="328"/>
      <c r="I27" s="328"/>
      <c r="J27" s="333"/>
    </row>
    <row r="28" spans="1:16">
      <c r="F28" s="334" t="s">
        <v>169</v>
      </c>
      <c r="G28" s="326">
        <f>N6+N7</f>
        <v>116401.1</v>
      </c>
      <c r="H28" s="408"/>
      <c r="I28" s="409" t="s">
        <v>171</v>
      </c>
      <c r="J28" s="334">
        <v>2</v>
      </c>
    </row>
    <row r="29" spans="1:16">
      <c r="F29" s="334" t="s">
        <v>170</v>
      </c>
      <c r="G29" s="326">
        <f>N8+N9+N10+N11+N12+N13+N14+N15+N16+N17+N18+N19+N20+N21+N22+N23+N24+N25</f>
        <v>559238.40000000002</v>
      </c>
      <c r="H29" s="408"/>
      <c r="I29" s="410" t="s">
        <v>173</v>
      </c>
      <c r="J29" s="334">
        <v>19</v>
      </c>
    </row>
    <row r="30" spans="1:16">
      <c r="F30" s="334" t="s">
        <v>172</v>
      </c>
      <c r="G30" s="326">
        <f>G28+G29</f>
        <v>675639.5</v>
      </c>
      <c r="H30" s="408"/>
      <c r="I30" s="410" t="s">
        <v>174</v>
      </c>
      <c r="J30" s="334">
        <f>J28+J29</f>
        <v>21</v>
      </c>
    </row>
    <row r="31" spans="1:16" ht="29.25" customHeight="1">
      <c r="A31" s="40"/>
      <c r="B31" s="40"/>
      <c r="C31" s="40"/>
      <c r="D31" s="40"/>
      <c r="E31" s="40"/>
      <c r="F31" s="41"/>
      <c r="G31" s="40"/>
      <c r="H31" s="40"/>
      <c r="I31" s="40"/>
      <c r="J31" s="40"/>
      <c r="K31" s="40"/>
      <c r="L31" s="40"/>
      <c r="M31" s="40"/>
    </row>
    <row r="32" spans="1:16" ht="15.75">
      <c r="A32" s="534" t="s">
        <v>175</v>
      </c>
      <c r="B32" s="535"/>
      <c r="C32" s="535"/>
      <c r="D32" s="535"/>
      <c r="E32" s="535"/>
      <c r="F32" s="535"/>
      <c r="G32" s="535"/>
      <c r="H32" s="535"/>
      <c r="I32" s="535"/>
      <c r="J32" s="535"/>
      <c r="K32" s="535"/>
      <c r="L32" s="535"/>
      <c r="M32" s="535"/>
    </row>
    <row r="33" spans="1:16" ht="15.75">
      <c r="A33" s="43"/>
      <c r="B33" s="40"/>
      <c r="C33" s="40"/>
      <c r="D33" s="40"/>
      <c r="E33" s="40"/>
      <c r="F33" s="40"/>
      <c r="G33" s="40"/>
      <c r="H33" s="40"/>
      <c r="I33" s="40"/>
      <c r="J33" s="40"/>
      <c r="K33" s="40"/>
      <c r="L33" s="40"/>
      <c r="M33" s="40"/>
    </row>
    <row r="34" spans="1:16" s="3" customFormat="1" ht="30" customHeight="1">
      <c r="A34" s="473" t="s">
        <v>1</v>
      </c>
      <c r="B34" s="470" t="s">
        <v>2</v>
      </c>
      <c r="C34" s="470" t="s">
        <v>3</v>
      </c>
      <c r="D34" s="473" t="s">
        <v>4</v>
      </c>
      <c r="E34" s="473" t="s">
        <v>5</v>
      </c>
      <c r="F34" s="473" t="s">
        <v>6</v>
      </c>
      <c r="G34" s="473" t="s">
        <v>7</v>
      </c>
      <c r="H34" s="473" t="s">
        <v>8</v>
      </c>
      <c r="I34" s="473" t="s">
        <v>9</v>
      </c>
      <c r="J34" s="475" t="s">
        <v>10</v>
      </c>
      <c r="K34" s="476"/>
      <c r="L34" s="477" t="s">
        <v>11</v>
      </c>
      <c r="M34" s="477"/>
      <c r="N34" s="470" t="s">
        <v>12</v>
      </c>
      <c r="O34" s="470" t="s">
        <v>13</v>
      </c>
      <c r="P34" s="470" t="s">
        <v>14</v>
      </c>
    </row>
    <row r="35" spans="1:16" s="3" customFormat="1" ht="35.25" customHeight="1">
      <c r="A35" s="474"/>
      <c r="B35" s="471"/>
      <c r="C35" s="471"/>
      <c r="D35" s="474"/>
      <c r="E35" s="474"/>
      <c r="F35" s="474"/>
      <c r="G35" s="474"/>
      <c r="H35" s="474"/>
      <c r="I35" s="474"/>
      <c r="J35" s="4">
        <v>2016</v>
      </c>
      <c r="K35" s="4">
        <v>2017</v>
      </c>
      <c r="L35" s="5" t="s">
        <v>15</v>
      </c>
      <c r="M35" s="5" t="s">
        <v>16</v>
      </c>
      <c r="N35" s="471"/>
      <c r="O35" s="471"/>
      <c r="P35" s="471"/>
    </row>
    <row r="36" spans="1:16">
      <c r="A36" s="40"/>
      <c r="B36" s="40"/>
      <c r="C36" s="40"/>
      <c r="D36" s="40"/>
      <c r="E36" s="40"/>
      <c r="F36" s="40"/>
      <c r="G36" s="40"/>
      <c r="H36" s="40"/>
      <c r="I36" s="40"/>
      <c r="J36" s="40"/>
      <c r="K36" s="40"/>
      <c r="L36" s="40"/>
      <c r="M36" s="40"/>
    </row>
  </sheetData>
  <mergeCells count="29">
    <mergeCell ref="A32:M32"/>
    <mergeCell ref="O4:O5"/>
    <mergeCell ref="P4:P5"/>
    <mergeCell ref="G4:G5"/>
    <mergeCell ref="H4:H5"/>
    <mergeCell ref="I4:I5"/>
    <mergeCell ref="J4:K4"/>
    <mergeCell ref="L4:M4"/>
    <mergeCell ref="N4:N5"/>
    <mergeCell ref="F4:F5"/>
    <mergeCell ref="A4:A5"/>
    <mergeCell ref="B4:B5"/>
    <mergeCell ref="C4:C5"/>
    <mergeCell ref="D4:D5"/>
    <mergeCell ref="E4:E5"/>
    <mergeCell ref="A34:A35"/>
    <mergeCell ref="B34:B35"/>
    <mergeCell ref="C34:C35"/>
    <mergeCell ref="D34:D35"/>
    <mergeCell ref="E34:E35"/>
    <mergeCell ref="N34:N35"/>
    <mergeCell ref="O34:O35"/>
    <mergeCell ref="P34:P35"/>
    <mergeCell ref="F34:F35"/>
    <mergeCell ref="G34:G35"/>
    <mergeCell ref="H34:H35"/>
    <mergeCell ref="I34:I35"/>
    <mergeCell ref="J34:K34"/>
    <mergeCell ref="L34:M34"/>
  </mergeCells>
  <pageMargins left="0.11811023622047245" right="0.11811023622047245" top="0.35433070866141736" bottom="0.35433070866141736" header="0.31496062992125984" footer="0.31496062992125984"/>
  <pageSetup paperSize="8" scale="57" fitToHeight="0" orientation="landscape"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84"/>
  <sheetViews>
    <sheetView topLeftCell="A15" zoomScale="70" zoomScaleNormal="70" workbookViewId="0">
      <selection activeCell="F19" sqref="F19:F22"/>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customWidth="1"/>
    <col min="11" max="11" width="26" customWidth="1"/>
    <col min="12" max="12" width="19.140625" style="40" bestFit="1" customWidth="1"/>
    <col min="13" max="13" width="15.28515625"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customWidth="1"/>
    <col min="267" max="267" width="26" customWidth="1"/>
    <col min="268" max="268" width="19.140625" bestFit="1" customWidth="1"/>
    <col min="269" max="269" width="15.285156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customWidth="1"/>
    <col min="523" max="523" width="26" customWidth="1"/>
    <col min="524" max="524" width="19.140625" bestFit="1" customWidth="1"/>
    <col min="525" max="525" width="15.285156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customWidth="1"/>
    <col min="779" max="779" width="26" customWidth="1"/>
    <col min="780" max="780" width="19.140625" bestFit="1" customWidth="1"/>
    <col min="781" max="781" width="15.285156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customWidth="1"/>
    <col min="1035" max="1035" width="26" customWidth="1"/>
    <col min="1036" max="1036" width="19.140625" bestFit="1" customWidth="1"/>
    <col min="1037" max="1037" width="15.285156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customWidth="1"/>
    <col min="1291" max="1291" width="26" customWidth="1"/>
    <col min="1292" max="1292" width="19.140625" bestFit="1" customWidth="1"/>
    <col min="1293" max="1293" width="15.285156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customWidth="1"/>
    <col min="1547" max="1547" width="26" customWidth="1"/>
    <col min="1548" max="1548" width="19.140625" bestFit="1" customWidth="1"/>
    <col min="1549" max="1549" width="15.285156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customWidth="1"/>
    <col min="1803" max="1803" width="26" customWidth="1"/>
    <col min="1804" max="1804" width="19.140625" bestFit="1" customWidth="1"/>
    <col min="1805" max="1805" width="15.285156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customWidth="1"/>
    <col min="2059" max="2059" width="26" customWidth="1"/>
    <col min="2060" max="2060" width="19.140625" bestFit="1" customWidth="1"/>
    <col min="2061" max="2061" width="15.285156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customWidth="1"/>
    <col min="2315" max="2315" width="26" customWidth="1"/>
    <col min="2316" max="2316" width="19.140625" bestFit="1" customWidth="1"/>
    <col min="2317" max="2317" width="15.285156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customWidth="1"/>
    <col min="2571" max="2571" width="26" customWidth="1"/>
    <col min="2572" max="2572" width="19.140625" bestFit="1" customWidth="1"/>
    <col min="2573" max="2573" width="15.285156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customWidth="1"/>
    <col min="2827" max="2827" width="26" customWidth="1"/>
    <col min="2828" max="2828" width="19.140625" bestFit="1" customWidth="1"/>
    <col min="2829" max="2829" width="15.285156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customWidth="1"/>
    <col min="3083" max="3083" width="26" customWidth="1"/>
    <col min="3084" max="3084" width="19.140625" bestFit="1" customWidth="1"/>
    <col min="3085" max="3085" width="15.285156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customWidth="1"/>
    <col min="3339" max="3339" width="26" customWidth="1"/>
    <col min="3340" max="3340" width="19.140625" bestFit="1" customWidth="1"/>
    <col min="3341" max="3341" width="15.285156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customWidth="1"/>
    <col min="3595" max="3595" width="26" customWidth="1"/>
    <col min="3596" max="3596" width="19.140625" bestFit="1" customWidth="1"/>
    <col min="3597" max="3597" width="15.285156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customWidth="1"/>
    <col min="3851" max="3851" width="26" customWidth="1"/>
    <col min="3852" max="3852" width="19.140625" bestFit="1" customWidth="1"/>
    <col min="3853" max="3853" width="15.285156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customWidth="1"/>
    <col min="4107" max="4107" width="26" customWidth="1"/>
    <col min="4108" max="4108" width="19.140625" bestFit="1" customWidth="1"/>
    <col min="4109" max="4109" width="15.285156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customWidth="1"/>
    <col min="4363" max="4363" width="26" customWidth="1"/>
    <col min="4364" max="4364" width="19.140625" bestFit="1" customWidth="1"/>
    <col min="4365" max="4365" width="15.285156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customWidth="1"/>
    <col min="4619" max="4619" width="26" customWidth="1"/>
    <col min="4620" max="4620" width="19.140625" bestFit="1" customWidth="1"/>
    <col min="4621" max="4621" width="15.285156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customWidth="1"/>
    <col min="4875" max="4875" width="26" customWidth="1"/>
    <col min="4876" max="4876" width="19.140625" bestFit="1" customWidth="1"/>
    <col min="4877" max="4877" width="15.285156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customWidth="1"/>
    <col min="5131" max="5131" width="26" customWidth="1"/>
    <col min="5132" max="5132" width="19.140625" bestFit="1" customWidth="1"/>
    <col min="5133" max="5133" width="15.285156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customWidth="1"/>
    <col min="5387" max="5387" width="26" customWidth="1"/>
    <col min="5388" max="5388" width="19.140625" bestFit="1" customWidth="1"/>
    <col min="5389" max="5389" width="15.285156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customWidth="1"/>
    <col min="5643" max="5643" width="26" customWidth="1"/>
    <col min="5644" max="5644" width="19.140625" bestFit="1" customWidth="1"/>
    <col min="5645" max="5645" width="15.285156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customWidth="1"/>
    <col min="5899" max="5899" width="26" customWidth="1"/>
    <col min="5900" max="5900" width="19.140625" bestFit="1" customWidth="1"/>
    <col min="5901" max="5901" width="15.285156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customWidth="1"/>
    <col min="6155" max="6155" width="26" customWidth="1"/>
    <col min="6156" max="6156" width="19.140625" bestFit="1" customWidth="1"/>
    <col min="6157" max="6157" width="15.285156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customWidth="1"/>
    <col min="6411" max="6411" width="26" customWidth="1"/>
    <col min="6412" max="6412" width="19.140625" bestFit="1" customWidth="1"/>
    <col min="6413" max="6413" width="15.285156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customWidth="1"/>
    <col min="6667" max="6667" width="26" customWidth="1"/>
    <col min="6668" max="6668" width="19.140625" bestFit="1" customWidth="1"/>
    <col min="6669" max="6669" width="15.285156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customWidth="1"/>
    <col min="6923" max="6923" width="26" customWidth="1"/>
    <col min="6924" max="6924" width="19.140625" bestFit="1" customWidth="1"/>
    <col min="6925" max="6925" width="15.285156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customWidth="1"/>
    <col min="7179" max="7179" width="26" customWidth="1"/>
    <col min="7180" max="7180" width="19.140625" bestFit="1" customWidth="1"/>
    <col min="7181" max="7181" width="15.285156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customWidth="1"/>
    <col min="7435" max="7435" width="26" customWidth="1"/>
    <col min="7436" max="7436" width="19.140625" bestFit="1" customWidth="1"/>
    <col min="7437" max="7437" width="15.285156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customWidth="1"/>
    <col min="7691" max="7691" width="26" customWidth="1"/>
    <col min="7692" max="7692" width="19.140625" bestFit="1" customWidth="1"/>
    <col min="7693" max="7693" width="15.285156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customWidth="1"/>
    <col min="7947" max="7947" width="26" customWidth="1"/>
    <col min="7948" max="7948" width="19.140625" bestFit="1" customWidth="1"/>
    <col min="7949" max="7949" width="15.285156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customWidth="1"/>
    <col min="8203" max="8203" width="26" customWidth="1"/>
    <col min="8204" max="8204" width="19.140625" bestFit="1" customWidth="1"/>
    <col min="8205" max="8205" width="15.285156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customWidth="1"/>
    <col min="8459" max="8459" width="26" customWidth="1"/>
    <col min="8460" max="8460" width="19.140625" bestFit="1" customWidth="1"/>
    <col min="8461" max="8461" width="15.285156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customWidth="1"/>
    <col min="8715" max="8715" width="26" customWidth="1"/>
    <col min="8716" max="8716" width="19.140625" bestFit="1" customWidth="1"/>
    <col min="8717" max="8717" width="15.285156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customWidth="1"/>
    <col min="8971" max="8971" width="26" customWidth="1"/>
    <col min="8972" max="8972" width="19.140625" bestFit="1" customWidth="1"/>
    <col min="8973" max="8973" width="15.285156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customWidth="1"/>
    <col min="9227" max="9227" width="26" customWidth="1"/>
    <col min="9228" max="9228" width="19.140625" bestFit="1" customWidth="1"/>
    <col min="9229" max="9229" width="15.285156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customWidth="1"/>
    <col min="9483" max="9483" width="26" customWidth="1"/>
    <col min="9484" max="9484" width="19.140625" bestFit="1" customWidth="1"/>
    <col min="9485" max="9485" width="15.285156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customWidth="1"/>
    <col min="9739" max="9739" width="26" customWidth="1"/>
    <col min="9740" max="9740" width="19.140625" bestFit="1" customWidth="1"/>
    <col min="9741" max="9741" width="15.285156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customWidth="1"/>
    <col min="9995" max="9995" width="26" customWidth="1"/>
    <col min="9996" max="9996" width="19.140625" bestFit="1" customWidth="1"/>
    <col min="9997" max="9997" width="15.285156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customWidth="1"/>
    <col min="10251" max="10251" width="26" customWidth="1"/>
    <col min="10252" max="10252" width="19.140625" bestFit="1" customWidth="1"/>
    <col min="10253" max="10253" width="15.285156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customWidth="1"/>
    <col min="10507" max="10507" width="26" customWidth="1"/>
    <col min="10508" max="10508" width="19.140625" bestFit="1" customWidth="1"/>
    <col min="10509" max="10509" width="15.285156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customWidth="1"/>
    <col min="10763" max="10763" width="26" customWidth="1"/>
    <col min="10764" max="10764" width="19.140625" bestFit="1" customWidth="1"/>
    <col min="10765" max="10765" width="15.285156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customWidth="1"/>
    <col min="11019" max="11019" width="26" customWidth="1"/>
    <col min="11020" max="11020" width="19.140625" bestFit="1" customWidth="1"/>
    <col min="11021" max="11021" width="15.285156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customWidth="1"/>
    <col min="11275" max="11275" width="26" customWidth="1"/>
    <col min="11276" max="11276" width="19.140625" bestFit="1" customWidth="1"/>
    <col min="11277" max="11277" width="15.285156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customWidth="1"/>
    <col min="11531" max="11531" width="26" customWidth="1"/>
    <col min="11532" max="11532" width="19.140625" bestFit="1" customWidth="1"/>
    <col min="11533" max="11533" width="15.285156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customWidth="1"/>
    <col min="11787" max="11787" width="26" customWidth="1"/>
    <col min="11788" max="11788" width="19.140625" bestFit="1" customWidth="1"/>
    <col min="11789" max="11789" width="15.285156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customWidth="1"/>
    <col min="12043" max="12043" width="26" customWidth="1"/>
    <col min="12044" max="12044" width="19.140625" bestFit="1" customWidth="1"/>
    <col min="12045" max="12045" width="15.285156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customWidth="1"/>
    <col min="12299" max="12299" width="26" customWidth="1"/>
    <col min="12300" max="12300" width="19.140625" bestFit="1" customWidth="1"/>
    <col min="12301" max="12301" width="15.285156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customWidth="1"/>
    <col min="12555" max="12555" width="26" customWidth="1"/>
    <col min="12556" max="12556" width="19.140625" bestFit="1" customWidth="1"/>
    <col min="12557" max="12557" width="15.285156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customWidth="1"/>
    <col min="12811" max="12811" width="26" customWidth="1"/>
    <col min="12812" max="12812" width="19.140625" bestFit="1" customWidth="1"/>
    <col min="12813" max="12813" width="15.285156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customWidth="1"/>
    <col min="13067" max="13067" width="26" customWidth="1"/>
    <col min="13068" max="13068" width="19.140625" bestFit="1" customWidth="1"/>
    <col min="13069" max="13069" width="15.285156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customWidth="1"/>
    <col min="13323" max="13323" width="26" customWidth="1"/>
    <col min="13324" max="13324" width="19.140625" bestFit="1" customWidth="1"/>
    <col min="13325" max="13325" width="15.285156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customWidth="1"/>
    <col min="13579" max="13579" width="26" customWidth="1"/>
    <col min="13580" max="13580" width="19.140625" bestFit="1" customWidth="1"/>
    <col min="13581" max="13581" width="15.285156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customWidth="1"/>
    <col min="13835" max="13835" width="26" customWidth="1"/>
    <col min="13836" max="13836" width="19.140625" bestFit="1" customWidth="1"/>
    <col min="13837" max="13837" width="15.285156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customWidth="1"/>
    <col min="14091" max="14091" width="26" customWidth="1"/>
    <col min="14092" max="14092" width="19.140625" bestFit="1" customWidth="1"/>
    <col min="14093" max="14093" width="15.285156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customWidth="1"/>
    <col min="14347" max="14347" width="26" customWidth="1"/>
    <col min="14348" max="14348" width="19.140625" bestFit="1" customWidth="1"/>
    <col min="14349" max="14349" width="15.285156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customWidth="1"/>
    <col min="14603" max="14603" width="26" customWidth="1"/>
    <col min="14604" max="14604" width="19.140625" bestFit="1" customWidth="1"/>
    <col min="14605" max="14605" width="15.285156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customWidth="1"/>
    <col min="14859" max="14859" width="26" customWidth="1"/>
    <col min="14860" max="14860" width="19.140625" bestFit="1" customWidth="1"/>
    <col min="14861" max="14861" width="15.285156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customWidth="1"/>
    <col min="15115" max="15115" width="26" customWidth="1"/>
    <col min="15116" max="15116" width="19.140625" bestFit="1" customWidth="1"/>
    <col min="15117" max="15117" width="15.285156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customWidth="1"/>
    <col min="15371" max="15371" width="26" customWidth="1"/>
    <col min="15372" max="15372" width="19.140625" bestFit="1" customWidth="1"/>
    <col min="15373" max="15373" width="15.285156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customWidth="1"/>
    <col min="15627" max="15627" width="26" customWidth="1"/>
    <col min="15628" max="15628" width="19.140625" bestFit="1" customWidth="1"/>
    <col min="15629" max="15629" width="15.285156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customWidth="1"/>
    <col min="15883" max="15883" width="26" customWidth="1"/>
    <col min="15884" max="15884" width="19.140625" bestFit="1" customWidth="1"/>
    <col min="15885" max="15885" width="15.285156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customWidth="1"/>
    <col min="16139" max="16139" width="26" customWidth="1"/>
    <col min="16140" max="16140" width="19.140625" bestFit="1" customWidth="1"/>
    <col min="16141" max="16141" width="15.28515625" customWidth="1"/>
    <col min="16142" max="16142" width="11.85546875" customWidth="1"/>
    <col min="16143" max="16143" width="14.7109375" customWidth="1"/>
    <col min="16144" max="16144" width="9" bestFit="1" customWidth="1"/>
  </cols>
  <sheetData>
    <row r="2" spans="1:16" ht="15.75">
      <c r="A2" s="49" t="s">
        <v>543</v>
      </c>
      <c r="B2" s="50"/>
      <c r="C2" s="50"/>
      <c r="D2" s="50"/>
      <c r="E2" s="50"/>
      <c r="F2" s="50"/>
      <c r="G2" s="50"/>
      <c r="H2" s="50"/>
      <c r="I2" s="50"/>
      <c r="J2" s="50"/>
      <c r="K2" s="50"/>
      <c r="M2" s="50"/>
      <c r="N2" s="50"/>
    </row>
    <row r="3" spans="1:16" ht="15.75">
      <c r="A3" s="49"/>
      <c r="B3" s="50"/>
      <c r="C3" s="50"/>
      <c r="D3" s="50"/>
      <c r="E3" s="50"/>
      <c r="F3" s="50"/>
      <c r="G3" s="50"/>
      <c r="H3" s="50"/>
      <c r="I3" s="50"/>
      <c r="J3" s="50"/>
      <c r="K3" s="50"/>
      <c r="M3" s="50"/>
      <c r="N3" s="50"/>
    </row>
    <row r="4" spans="1:16" s="3" customFormat="1" ht="30" customHeight="1">
      <c r="A4" s="473" t="s">
        <v>1</v>
      </c>
      <c r="B4" s="470" t="s">
        <v>2</v>
      </c>
      <c r="C4" s="470" t="s">
        <v>3</v>
      </c>
      <c r="D4" s="473" t="s">
        <v>4</v>
      </c>
      <c r="E4" s="473" t="s">
        <v>5</v>
      </c>
      <c r="F4" s="473" t="s">
        <v>6</v>
      </c>
      <c r="G4" s="473" t="s">
        <v>7</v>
      </c>
      <c r="H4" s="473" t="s">
        <v>8</v>
      </c>
      <c r="I4" s="473" t="s">
        <v>9</v>
      </c>
      <c r="J4" s="475" t="s">
        <v>10</v>
      </c>
      <c r="K4" s="476"/>
      <c r="L4" s="477" t="s">
        <v>11</v>
      </c>
      <c r="M4" s="477"/>
      <c r="N4" s="470" t="s">
        <v>12</v>
      </c>
      <c r="O4" s="470" t="s">
        <v>13</v>
      </c>
      <c r="P4" s="470" t="s">
        <v>14</v>
      </c>
    </row>
    <row r="5" spans="1:16" s="3" customFormat="1" ht="35.25" customHeight="1">
      <c r="A5" s="474"/>
      <c r="B5" s="471"/>
      <c r="C5" s="471"/>
      <c r="D5" s="474"/>
      <c r="E5" s="474"/>
      <c r="F5" s="474"/>
      <c r="G5" s="474"/>
      <c r="H5" s="474"/>
      <c r="I5" s="474"/>
      <c r="J5" s="46">
        <v>2016</v>
      </c>
      <c r="K5" s="46">
        <v>2017</v>
      </c>
      <c r="L5" s="44" t="s">
        <v>15</v>
      </c>
      <c r="M5" s="44" t="s">
        <v>16</v>
      </c>
      <c r="N5" s="471"/>
      <c r="O5" s="471"/>
      <c r="P5" s="471"/>
    </row>
    <row r="6" spans="1:16" s="36" customFormat="1" ht="38.25">
      <c r="A6" s="119">
        <v>1</v>
      </c>
      <c r="B6" s="119">
        <v>10</v>
      </c>
      <c r="C6" s="119">
        <v>4</v>
      </c>
      <c r="D6" s="119" t="s">
        <v>265</v>
      </c>
      <c r="E6" s="73" t="s">
        <v>544</v>
      </c>
      <c r="F6" s="73" t="s">
        <v>545</v>
      </c>
      <c r="G6" s="73" t="s">
        <v>546</v>
      </c>
      <c r="H6" s="119" t="s">
        <v>547</v>
      </c>
      <c r="I6" s="119" t="s">
        <v>548</v>
      </c>
      <c r="J6" s="119" t="s">
        <v>549</v>
      </c>
      <c r="K6" s="119" t="s">
        <v>25</v>
      </c>
      <c r="L6" s="377" t="s">
        <v>37</v>
      </c>
      <c r="M6" s="73">
        <v>1</v>
      </c>
      <c r="N6" s="396">
        <v>212900</v>
      </c>
      <c r="O6" s="73" t="s">
        <v>550</v>
      </c>
      <c r="P6" s="119" t="s">
        <v>29</v>
      </c>
    </row>
    <row r="7" spans="1:16" s="19" customFormat="1" ht="38.25">
      <c r="A7" s="119">
        <v>2</v>
      </c>
      <c r="B7" s="119">
        <v>10</v>
      </c>
      <c r="C7" s="119">
        <v>4</v>
      </c>
      <c r="D7" s="119" t="s">
        <v>265</v>
      </c>
      <c r="E7" s="73" t="s">
        <v>544</v>
      </c>
      <c r="F7" s="73" t="s">
        <v>551</v>
      </c>
      <c r="G7" s="73" t="s">
        <v>546</v>
      </c>
      <c r="H7" s="119" t="s">
        <v>547</v>
      </c>
      <c r="I7" s="119" t="s">
        <v>548</v>
      </c>
      <c r="J7" s="119" t="s">
        <v>552</v>
      </c>
      <c r="K7" s="119" t="s">
        <v>25</v>
      </c>
      <c r="L7" s="377" t="s">
        <v>37</v>
      </c>
      <c r="M7" s="73">
        <v>1</v>
      </c>
      <c r="N7" s="396">
        <f>95000+1100+1800</f>
        <v>97900</v>
      </c>
      <c r="O7" s="73" t="s">
        <v>550</v>
      </c>
      <c r="P7" s="119" t="s">
        <v>29</v>
      </c>
    </row>
    <row r="8" spans="1:16" s="19" customFormat="1" ht="60.75" customHeight="1">
      <c r="A8" s="73">
        <v>3</v>
      </c>
      <c r="B8" s="73">
        <v>10</v>
      </c>
      <c r="C8" s="73">
        <v>4</v>
      </c>
      <c r="D8" s="73" t="s">
        <v>265</v>
      </c>
      <c r="E8" s="73" t="s">
        <v>554</v>
      </c>
      <c r="F8" s="73" t="s">
        <v>555</v>
      </c>
      <c r="G8" s="73" t="s">
        <v>556</v>
      </c>
      <c r="H8" s="73" t="s">
        <v>547</v>
      </c>
      <c r="I8" s="73" t="s">
        <v>557</v>
      </c>
      <c r="J8" s="73" t="s">
        <v>558</v>
      </c>
      <c r="K8" s="119" t="s">
        <v>25</v>
      </c>
      <c r="L8" s="377" t="s">
        <v>37</v>
      </c>
      <c r="M8" s="73">
        <v>1</v>
      </c>
      <c r="N8" s="122">
        <v>72400</v>
      </c>
      <c r="O8" s="73" t="s">
        <v>559</v>
      </c>
      <c r="P8" s="73">
        <v>38</v>
      </c>
    </row>
    <row r="9" spans="1:16" s="19" customFormat="1" ht="25.5" customHeight="1">
      <c r="A9" s="469">
        <v>4</v>
      </c>
      <c r="B9" s="472">
        <v>13</v>
      </c>
      <c r="C9" s="472">
        <v>1</v>
      </c>
      <c r="D9" s="472" t="s">
        <v>58</v>
      </c>
      <c r="E9" s="472" t="s">
        <v>560</v>
      </c>
      <c r="F9" s="472" t="s">
        <v>561</v>
      </c>
      <c r="G9" s="472" t="s">
        <v>562</v>
      </c>
      <c r="H9" s="472" t="s">
        <v>563</v>
      </c>
      <c r="I9" s="472" t="s">
        <v>564</v>
      </c>
      <c r="J9" s="472" t="s">
        <v>565</v>
      </c>
      <c r="K9" s="469" t="s">
        <v>25</v>
      </c>
      <c r="L9" s="377" t="s">
        <v>119</v>
      </c>
      <c r="M9" s="73">
        <v>4</v>
      </c>
      <c r="N9" s="530">
        <v>111700</v>
      </c>
      <c r="O9" s="472" t="s">
        <v>566</v>
      </c>
      <c r="P9" s="472">
        <v>33</v>
      </c>
    </row>
    <row r="10" spans="1:16" s="19" customFormat="1" ht="25.5">
      <c r="A10" s="469"/>
      <c r="B10" s="472"/>
      <c r="C10" s="472"/>
      <c r="D10" s="472"/>
      <c r="E10" s="472"/>
      <c r="F10" s="472"/>
      <c r="G10" s="472"/>
      <c r="H10" s="472"/>
      <c r="I10" s="472"/>
      <c r="J10" s="472"/>
      <c r="K10" s="469"/>
      <c r="L10" s="377" t="s">
        <v>120</v>
      </c>
      <c r="M10" s="73">
        <v>50</v>
      </c>
      <c r="N10" s="530"/>
      <c r="O10" s="472"/>
      <c r="P10" s="472"/>
    </row>
    <row r="11" spans="1:16" s="19" customFormat="1" ht="38.25">
      <c r="A11" s="469"/>
      <c r="B11" s="472"/>
      <c r="C11" s="472"/>
      <c r="D11" s="472"/>
      <c r="E11" s="472"/>
      <c r="F11" s="472"/>
      <c r="G11" s="472"/>
      <c r="H11" s="472"/>
      <c r="I11" s="472"/>
      <c r="J11" s="472"/>
      <c r="K11" s="469"/>
      <c r="L11" s="377" t="s">
        <v>567</v>
      </c>
      <c r="M11" s="73">
        <v>5000</v>
      </c>
      <c r="N11" s="530"/>
      <c r="O11" s="472"/>
      <c r="P11" s="472"/>
    </row>
    <row r="12" spans="1:16" s="19" customFormat="1" ht="25.5" customHeight="1">
      <c r="A12" s="469"/>
      <c r="B12" s="472"/>
      <c r="C12" s="472"/>
      <c r="D12" s="472"/>
      <c r="E12" s="472"/>
      <c r="F12" s="472"/>
      <c r="G12" s="472"/>
      <c r="H12" s="472"/>
      <c r="I12" s="472"/>
      <c r="J12" s="472"/>
      <c r="K12" s="469"/>
      <c r="L12" s="377" t="s">
        <v>568</v>
      </c>
      <c r="M12" s="73">
        <v>1</v>
      </c>
      <c r="N12" s="530"/>
      <c r="O12" s="472"/>
      <c r="P12" s="472"/>
    </row>
    <row r="13" spans="1:16" s="19" customFormat="1" ht="25.5">
      <c r="A13" s="472">
        <v>5</v>
      </c>
      <c r="B13" s="472">
        <v>13</v>
      </c>
      <c r="C13" s="472">
        <v>1</v>
      </c>
      <c r="D13" s="472" t="s">
        <v>58</v>
      </c>
      <c r="E13" s="472" t="s">
        <v>569</v>
      </c>
      <c r="F13" s="472" t="s">
        <v>570</v>
      </c>
      <c r="G13" s="472" t="s">
        <v>571</v>
      </c>
      <c r="H13" s="472" t="s">
        <v>572</v>
      </c>
      <c r="I13" s="472" t="s">
        <v>573</v>
      </c>
      <c r="J13" s="472" t="s">
        <v>574</v>
      </c>
      <c r="K13" s="469" t="s">
        <v>25</v>
      </c>
      <c r="L13" s="377" t="s">
        <v>119</v>
      </c>
      <c r="M13" s="73">
        <v>3</v>
      </c>
      <c r="N13" s="530">
        <v>136500</v>
      </c>
      <c r="O13" s="472" t="s">
        <v>575</v>
      </c>
      <c r="P13" s="472">
        <v>33</v>
      </c>
    </row>
    <row r="14" spans="1:16" s="19" customFormat="1" ht="25.5">
      <c r="A14" s="472"/>
      <c r="B14" s="472"/>
      <c r="C14" s="472"/>
      <c r="D14" s="472"/>
      <c r="E14" s="472"/>
      <c r="F14" s="472"/>
      <c r="G14" s="472"/>
      <c r="H14" s="472"/>
      <c r="I14" s="472"/>
      <c r="J14" s="472"/>
      <c r="K14" s="469"/>
      <c r="L14" s="377" t="s">
        <v>120</v>
      </c>
      <c r="M14" s="73">
        <v>90</v>
      </c>
      <c r="N14" s="530"/>
      <c r="O14" s="472"/>
      <c r="P14" s="472"/>
    </row>
    <row r="15" spans="1:16" s="19" customFormat="1" ht="54" customHeight="1">
      <c r="A15" s="469">
        <v>6</v>
      </c>
      <c r="B15" s="472">
        <v>9</v>
      </c>
      <c r="C15" s="472">
        <v>4</v>
      </c>
      <c r="D15" s="472" t="s">
        <v>99</v>
      </c>
      <c r="E15" s="472" t="s">
        <v>576</v>
      </c>
      <c r="F15" s="472" t="s">
        <v>577</v>
      </c>
      <c r="G15" s="472" t="s">
        <v>578</v>
      </c>
      <c r="H15" s="472" t="s">
        <v>579</v>
      </c>
      <c r="I15" s="472" t="s">
        <v>580</v>
      </c>
      <c r="J15" s="472" t="s">
        <v>581</v>
      </c>
      <c r="K15" s="469" t="s">
        <v>25</v>
      </c>
      <c r="L15" s="377" t="s">
        <v>582</v>
      </c>
      <c r="M15" s="73">
        <v>2</v>
      </c>
      <c r="N15" s="530">
        <v>9000</v>
      </c>
      <c r="O15" s="472" t="s">
        <v>583</v>
      </c>
      <c r="P15" s="472">
        <v>32</v>
      </c>
    </row>
    <row r="16" spans="1:16" s="19" customFormat="1" ht="54" customHeight="1">
      <c r="A16" s="469"/>
      <c r="B16" s="472"/>
      <c r="C16" s="472"/>
      <c r="D16" s="472"/>
      <c r="E16" s="472"/>
      <c r="F16" s="472"/>
      <c r="G16" s="472"/>
      <c r="H16" s="472"/>
      <c r="I16" s="472"/>
      <c r="J16" s="472"/>
      <c r="K16" s="469"/>
      <c r="L16" s="377" t="s">
        <v>458</v>
      </c>
      <c r="M16" s="73">
        <v>50</v>
      </c>
      <c r="N16" s="530"/>
      <c r="O16" s="472"/>
      <c r="P16" s="472"/>
    </row>
    <row r="17" spans="1:16" s="19" customFormat="1" ht="38.25">
      <c r="A17" s="73">
        <v>7</v>
      </c>
      <c r="B17" s="73">
        <v>10</v>
      </c>
      <c r="C17" s="73">
        <v>3</v>
      </c>
      <c r="D17" s="73" t="s">
        <v>265</v>
      </c>
      <c r="E17" s="73" t="s">
        <v>584</v>
      </c>
      <c r="F17" s="73" t="s">
        <v>585</v>
      </c>
      <c r="G17" s="73" t="s">
        <v>586</v>
      </c>
      <c r="H17" s="73" t="s">
        <v>547</v>
      </c>
      <c r="I17" s="73" t="s">
        <v>587</v>
      </c>
      <c r="J17" s="73" t="s">
        <v>588</v>
      </c>
      <c r="K17" s="119" t="s">
        <v>25</v>
      </c>
      <c r="L17" s="377" t="s">
        <v>37</v>
      </c>
      <c r="M17" s="73">
        <v>1</v>
      </c>
      <c r="N17" s="122">
        <v>65500</v>
      </c>
      <c r="O17" s="73" t="s">
        <v>589</v>
      </c>
      <c r="P17" s="73">
        <v>31</v>
      </c>
    </row>
    <row r="18" spans="1:16" s="19" customFormat="1" ht="51">
      <c r="A18" s="119">
        <v>8</v>
      </c>
      <c r="B18" s="73">
        <v>13</v>
      </c>
      <c r="C18" s="73">
        <v>5</v>
      </c>
      <c r="D18" s="73" t="s">
        <v>99</v>
      </c>
      <c r="E18" s="73" t="s">
        <v>590</v>
      </c>
      <c r="F18" s="73" t="s">
        <v>591</v>
      </c>
      <c r="G18" s="73" t="s">
        <v>592</v>
      </c>
      <c r="H18" s="73" t="s">
        <v>593</v>
      </c>
      <c r="I18" s="73" t="s">
        <v>594</v>
      </c>
      <c r="J18" s="73" t="s">
        <v>595</v>
      </c>
      <c r="K18" s="119" t="s">
        <v>25</v>
      </c>
      <c r="L18" s="377" t="s">
        <v>568</v>
      </c>
      <c r="M18" s="73">
        <v>4</v>
      </c>
      <c r="N18" s="122">
        <v>59000</v>
      </c>
      <c r="O18" s="73" t="s">
        <v>596</v>
      </c>
      <c r="P18" s="73">
        <v>30</v>
      </c>
    </row>
    <row r="19" spans="1:16" ht="25.5">
      <c r="A19" s="472">
        <v>9</v>
      </c>
      <c r="B19" s="472">
        <v>12</v>
      </c>
      <c r="C19" s="472">
        <v>4</v>
      </c>
      <c r="D19" s="472" t="s">
        <v>99</v>
      </c>
      <c r="E19" s="472" t="s">
        <v>576</v>
      </c>
      <c r="F19" s="472" t="s">
        <v>597</v>
      </c>
      <c r="G19" s="472" t="s">
        <v>598</v>
      </c>
      <c r="H19" s="472" t="s">
        <v>599</v>
      </c>
      <c r="I19" s="472" t="s">
        <v>600</v>
      </c>
      <c r="J19" s="472" t="s">
        <v>595</v>
      </c>
      <c r="K19" s="469" t="s">
        <v>25</v>
      </c>
      <c r="L19" s="377" t="s">
        <v>119</v>
      </c>
      <c r="M19" s="73">
        <v>19</v>
      </c>
      <c r="N19" s="530">
        <v>49100</v>
      </c>
      <c r="O19" s="472" t="s">
        <v>583</v>
      </c>
      <c r="P19" s="472">
        <v>30</v>
      </c>
    </row>
    <row r="20" spans="1:16" ht="25.5">
      <c r="A20" s="472"/>
      <c r="B20" s="472"/>
      <c r="C20" s="472"/>
      <c r="D20" s="472"/>
      <c r="E20" s="472"/>
      <c r="F20" s="472"/>
      <c r="G20" s="472"/>
      <c r="H20" s="472"/>
      <c r="I20" s="472"/>
      <c r="J20" s="472"/>
      <c r="K20" s="469"/>
      <c r="L20" s="377" t="s">
        <v>120</v>
      </c>
      <c r="M20" s="73">
        <v>285</v>
      </c>
      <c r="N20" s="530"/>
      <c r="O20" s="472"/>
      <c r="P20" s="472"/>
    </row>
    <row r="21" spans="1:16" ht="38.25">
      <c r="A21" s="472"/>
      <c r="B21" s="472"/>
      <c r="C21" s="472"/>
      <c r="D21" s="472"/>
      <c r="E21" s="472"/>
      <c r="F21" s="472"/>
      <c r="G21" s="472"/>
      <c r="H21" s="472"/>
      <c r="I21" s="472"/>
      <c r="J21" s="472"/>
      <c r="K21" s="469"/>
      <c r="L21" s="377" t="s">
        <v>37</v>
      </c>
      <c r="M21" s="73">
        <v>6</v>
      </c>
      <c r="N21" s="530"/>
      <c r="O21" s="472"/>
      <c r="P21" s="472"/>
    </row>
    <row r="22" spans="1:16" ht="38.25">
      <c r="A22" s="472"/>
      <c r="B22" s="472"/>
      <c r="C22" s="472"/>
      <c r="D22" s="472"/>
      <c r="E22" s="472"/>
      <c r="F22" s="472"/>
      <c r="G22" s="472"/>
      <c r="H22" s="472"/>
      <c r="I22" s="472"/>
      <c r="J22" s="472"/>
      <c r="K22" s="469"/>
      <c r="L22" s="73" t="s">
        <v>567</v>
      </c>
      <c r="M22" s="73">
        <v>400</v>
      </c>
      <c r="N22" s="530"/>
      <c r="O22" s="472"/>
      <c r="P22" s="472"/>
    </row>
    <row r="23" spans="1:16" s="28" customFormat="1" ht="38.25">
      <c r="A23" s="73">
        <v>10</v>
      </c>
      <c r="B23" s="119">
        <v>3</v>
      </c>
      <c r="C23" s="119">
        <v>3</v>
      </c>
      <c r="D23" s="119" t="s">
        <v>50</v>
      </c>
      <c r="E23" s="73" t="s">
        <v>544</v>
      </c>
      <c r="F23" s="73" t="s">
        <v>601</v>
      </c>
      <c r="G23" s="73" t="s">
        <v>602</v>
      </c>
      <c r="H23" s="119" t="s">
        <v>603</v>
      </c>
      <c r="I23" s="73" t="s">
        <v>594</v>
      </c>
      <c r="J23" s="119" t="s">
        <v>604</v>
      </c>
      <c r="K23" s="119" t="s">
        <v>25</v>
      </c>
      <c r="L23" s="377" t="s">
        <v>567</v>
      </c>
      <c r="M23" s="73">
        <v>40000</v>
      </c>
      <c r="N23" s="396">
        <v>21000</v>
      </c>
      <c r="O23" s="73" t="s">
        <v>550</v>
      </c>
      <c r="P23" s="119" t="s">
        <v>29</v>
      </c>
    </row>
    <row r="24" spans="1:16" s="3" customFormat="1" ht="12.75">
      <c r="A24" s="39"/>
      <c r="B24" s="186"/>
      <c r="C24" s="186"/>
      <c r="D24" s="186"/>
      <c r="E24" s="129"/>
      <c r="F24" s="83"/>
      <c r="G24" s="185"/>
      <c r="H24" s="83"/>
      <c r="I24" s="83"/>
      <c r="J24" s="322"/>
      <c r="K24" s="83"/>
      <c r="L24" s="129"/>
      <c r="M24" s="323"/>
      <c r="N24" s="324"/>
      <c r="O24" s="111"/>
      <c r="P24" s="325"/>
    </row>
    <row r="25" spans="1:16" ht="15" customHeight="1">
      <c r="F25" s="328"/>
      <c r="G25" s="329"/>
      <c r="H25" s="328"/>
      <c r="I25" s="328"/>
      <c r="J25" s="333"/>
      <c r="L25"/>
    </row>
    <row r="26" spans="1:16" ht="15" customHeight="1">
      <c r="F26" s="334" t="s">
        <v>169</v>
      </c>
      <c r="G26" s="326">
        <f>N6+N7+N23</f>
        <v>331800</v>
      </c>
      <c r="H26" s="408"/>
      <c r="I26" s="409" t="s">
        <v>171</v>
      </c>
      <c r="J26" s="334">
        <v>3</v>
      </c>
      <c r="L26"/>
      <c r="M26" s="95"/>
    </row>
    <row r="27" spans="1:16" ht="15" customHeight="1">
      <c r="F27" s="334" t="s">
        <v>170</v>
      </c>
      <c r="G27" s="326">
        <f>N8+N9+N13+N15+N17+N18+N19</f>
        <v>503200</v>
      </c>
      <c r="H27" s="408"/>
      <c r="I27" s="410" t="s">
        <v>173</v>
      </c>
      <c r="J27" s="334">
        <v>7</v>
      </c>
      <c r="L27"/>
    </row>
    <row r="28" spans="1:16" ht="15" customHeight="1">
      <c r="F28" s="334" t="s">
        <v>172</v>
      </c>
      <c r="G28" s="326">
        <f>G26+G27</f>
        <v>835000</v>
      </c>
      <c r="H28" s="408"/>
      <c r="I28" s="410" t="s">
        <v>174</v>
      </c>
      <c r="J28" s="334">
        <f>J26+J27</f>
        <v>10</v>
      </c>
      <c r="L28"/>
    </row>
    <row r="29" spans="1:16">
      <c r="F29" s="328"/>
      <c r="G29" s="328"/>
      <c r="H29" s="328"/>
      <c r="I29" s="328"/>
      <c r="J29" s="328"/>
      <c r="K29" s="336"/>
      <c r="L29" s="336"/>
      <c r="M29" s="42"/>
    </row>
    <row r="30" spans="1:16">
      <c r="K30" s="42"/>
      <c r="L30" s="42"/>
      <c r="M30" s="42"/>
    </row>
    <row r="31" spans="1:16">
      <c r="K31" s="42"/>
      <c r="L31" s="42"/>
      <c r="M31" s="42"/>
    </row>
    <row r="32" spans="1:16">
      <c r="L32" s="63"/>
    </row>
    <row r="33" spans="1:16" ht="15.75">
      <c r="A33" s="480" t="s">
        <v>175</v>
      </c>
      <c r="B33" s="481"/>
      <c r="C33" s="481"/>
      <c r="D33" s="481"/>
      <c r="E33" s="481"/>
      <c r="F33" s="481"/>
      <c r="G33" s="481"/>
      <c r="H33" s="481"/>
      <c r="I33" s="481"/>
      <c r="J33" s="481"/>
      <c r="K33" s="481"/>
      <c r="L33" s="481"/>
      <c r="M33" s="481"/>
      <c r="N33" s="481"/>
    </row>
    <row r="34" spans="1:16" ht="15.75">
      <c r="A34" s="49"/>
      <c r="B34" s="50"/>
      <c r="C34" s="50"/>
      <c r="D34" s="50"/>
      <c r="E34" s="50"/>
      <c r="F34" s="50"/>
      <c r="G34" s="50"/>
      <c r="H34" s="50"/>
      <c r="I34" s="50"/>
      <c r="J34" s="50"/>
      <c r="K34" s="50"/>
      <c r="L34" s="63"/>
      <c r="M34" s="50"/>
      <c r="N34" s="50"/>
    </row>
    <row r="35" spans="1:16" s="3" customFormat="1" ht="30" customHeight="1">
      <c r="A35" s="473" t="s">
        <v>1</v>
      </c>
      <c r="B35" s="470" t="s">
        <v>2</v>
      </c>
      <c r="C35" s="470" t="s">
        <v>3</v>
      </c>
      <c r="D35" s="473" t="s">
        <v>4</v>
      </c>
      <c r="E35" s="473" t="s">
        <v>5</v>
      </c>
      <c r="F35" s="473" t="s">
        <v>6</v>
      </c>
      <c r="G35" s="473" t="s">
        <v>7</v>
      </c>
      <c r="H35" s="473" t="s">
        <v>8</v>
      </c>
      <c r="I35" s="473" t="s">
        <v>9</v>
      </c>
      <c r="J35" s="475" t="s">
        <v>10</v>
      </c>
      <c r="K35" s="476"/>
      <c r="L35" s="477" t="s">
        <v>11</v>
      </c>
      <c r="M35" s="477"/>
      <c r="N35" s="470" t="s">
        <v>12</v>
      </c>
      <c r="O35" s="470" t="s">
        <v>13</v>
      </c>
      <c r="P35" s="470" t="s">
        <v>14</v>
      </c>
    </row>
    <row r="36" spans="1:16" s="3" customFormat="1" ht="35.25" customHeight="1">
      <c r="A36" s="474"/>
      <c r="B36" s="471"/>
      <c r="C36" s="471"/>
      <c r="D36" s="474"/>
      <c r="E36" s="474"/>
      <c r="F36" s="474"/>
      <c r="G36" s="474"/>
      <c r="H36" s="474"/>
      <c r="I36" s="474"/>
      <c r="J36" s="46">
        <v>2016</v>
      </c>
      <c r="K36" s="46">
        <v>2017</v>
      </c>
      <c r="L36" s="44" t="s">
        <v>15</v>
      </c>
      <c r="M36" s="44" t="s">
        <v>16</v>
      </c>
      <c r="N36" s="471"/>
      <c r="O36" s="471"/>
      <c r="P36" s="471"/>
    </row>
    <row r="37" spans="1:16" ht="38.25">
      <c r="A37" s="45">
        <v>1</v>
      </c>
      <c r="B37" s="48">
        <v>10</v>
      </c>
      <c r="C37" s="48">
        <v>4</v>
      </c>
      <c r="D37" s="48" t="s">
        <v>265</v>
      </c>
      <c r="E37" s="59" t="s">
        <v>605</v>
      </c>
      <c r="F37" s="45" t="s">
        <v>606</v>
      </c>
      <c r="G37" s="45" t="s">
        <v>607</v>
      </c>
      <c r="H37" s="45" t="s">
        <v>547</v>
      </c>
      <c r="I37" s="45" t="s">
        <v>548</v>
      </c>
      <c r="J37" s="45" t="s">
        <v>608</v>
      </c>
      <c r="K37" s="51" t="s">
        <v>25</v>
      </c>
      <c r="L37" s="11" t="s">
        <v>37</v>
      </c>
      <c r="M37" s="20">
        <v>1</v>
      </c>
      <c r="N37" s="57">
        <v>65124.19</v>
      </c>
      <c r="O37" s="59" t="s">
        <v>609</v>
      </c>
      <c r="P37" s="47">
        <v>29</v>
      </c>
    </row>
    <row r="38" spans="1:16" ht="51">
      <c r="A38" s="502">
        <v>2</v>
      </c>
      <c r="B38" s="541">
        <v>13</v>
      </c>
      <c r="C38" s="541">
        <v>4</v>
      </c>
      <c r="D38" s="541" t="s">
        <v>265</v>
      </c>
      <c r="E38" s="494" t="s">
        <v>590</v>
      </c>
      <c r="F38" s="494" t="s">
        <v>610</v>
      </c>
      <c r="G38" s="494" t="s">
        <v>611</v>
      </c>
      <c r="H38" s="494" t="s">
        <v>579</v>
      </c>
      <c r="I38" s="494" t="s">
        <v>612</v>
      </c>
      <c r="J38" s="494" t="s">
        <v>613</v>
      </c>
      <c r="K38" s="502" t="s">
        <v>25</v>
      </c>
      <c r="L38" s="11" t="s">
        <v>582</v>
      </c>
      <c r="M38" s="20">
        <v>1</v>
      </c>
      <c r="N38" s="537">
        <v>106760</v>
      </c>
      <c r="O38" s="494" t="s">
        <v>596</v>
      </c>
      <c r="P38" s="494">
        <v>29</v>
      </c>
    </row>
    <row r="39" spans="1:16" ht="51">
      <c r="A39" s="504"/>
      <c r="B39" s="543"/>
      <c r="C39" s="543"/>
      <c r="D39" s="543"/>
      <c r="E39" s="496"/>
      <c r="F39" s="496"/>
      <c r="G39" s="496"/>
      <c r="H39" s="496"/>
      <c r="I39" s="496"/>
      <c r="J39" s="496"/>
      <c r="K39" s="504"/>
      <c r="L39" s="11" t="s">
        <v>458</v>
      </c>
      <c r="M39" s="20">
        <v>20</v>
      </c>
      <c r="N39" s="537"/>
      <c r="O39" s="496"/>
      <c r="P39" s="496"/>
    </row>
    <row r="40" spans="1:16" ht="60">
      <c r="A40" s="494">
        <v>3</v>
      </c>
      <c r="B40" s="541">
        <v>12</v>
      </c>
      <c r="C40" s="541">
        <v>2</v>
      </c>
      <c r="D40" s="536" t="s">
        <v>58</v>
      </c>
      <c r="E40" s="508" t="s">
        <v>614</v>
      </c>
      <c r="F40" s="508" t="s">
        <v>615</v>
      </c>
      <c r="G40" s="508" t="s">
        <v>616</v>
      </c>
      <c r="H40" s="494" t="s">
        <v>579</v>
      </c>
      <c r="I40" s="494" t="s">
        <v>617</v>
      </c>
      <c r="J40" s="494" t="s">
        <v>618</v>
      </c>
      <c r="K40" s="502" t="s">
        <v>25</v>
      </c>
      <c r="L40" s="20" t="s">
        <v>582</v>
      </c>
      <c r="M40" s="20">
        <v>1</v>
      </c>
      <c r="N40" s="538">
        <v>45781</v>
      </c>
      <c r="O40" s="494" t="s">
        <v>619</v>
      </c>
      <c r="P40" s="494">
        <v>29</v>
      </c>
    </row>
    <row r="41" spans="1:16" ht="60">
      <c r="A41" s="496"/>
      <c r="B41" s="543"/>
      <c r="C41" s="543"/>
      <c r="D41" s="536"/>
      <c r="E41" s="508"/>
      <c r="F41" s="508"/>
      <c r="G41" s="508"/>
      <c r="H41" s="496"/>
      <c r="I41" s="496"/>
      <c r="J41" s="496"/>
      <c r="K41" s="504"/>
      <c r="L41" s="20" t="s">
        <v>458</v>
      </c>
      <c r="M41" s="20">
        <v>14</v>
      </c>
      <c r="N41" s="540"/>
      <c r="O41" s="496"/>
      <c r="P41" s="496"/>
    </row>
    <row r="42" spans="1:16" ht="25.5">
      <c r="A42" s="502">
        <v>4</v>
      </c>
      <c r="B42" s="541">
        <v>6</v>
      </c>
      <c r="C42" s="541">
        <v>1</v>
      </c>
      <c r="D42" s="536" t="s">
        <v>58</v>
      </c>
      <c r="E42" s="508" t="s">
        <v>569</v>
      </c>
      <c r="F42" s="508" t="s">
        <v>620</v>
      </c>
      <c r="G42" s="508" t="s">
        <v>621</v>
      </c>
      <c r="H42" s="494" t="s">
        <v>433</v>
      </c>
      <c r="I42" s="494" t="s">
        <v>622</v>
      </c>
      <c r="J42" s="494" t="s">
        <v>623</v>
      </c>
      <c r="K42" s="502" t="s">
        <v>25</v>
      </c>
      <c r="L42" s="38" t="s">
        <v>26</v>
      </c>
      <c r="M42" s="20">
        <v>1</v>
      </c>
      <c r="N42" s="538">
        <v>58791</v>
      </c>
      <c r="O42" s="494" t="s">
        <v>575</v>
      </c>
      <c r="P42" s="494">
        <v>29</v>
      </c>
    </row>
    <row r="43" spans="1:16" ht="38.25">
      <c r="A43" s="503"/>
      <c r="B43" s="542"/>
      <c r="C43" s="542"/>
      <c r="D43" s="536"/>
      <c r="E43" s="508"/>
      <c r="F43" s="508"/>
      <c r="G43" s="508"/>
      <c r="H43" s="495"/>
      <c r="I43" s="495"/>
      <c r="J43" s="495"/>
      <c r="K43" s="503"/>
      <c r="L43" s="38" t="s">
        <v>75</v>
      </c>
      <c r="M43" s="20">
        <v>250</v>
      </c>
      <c r="N43" s="539"/>
      <c r="O43" s="495"/>
      <c r="P43" s="495"/>
    </row>
    <row r="44" spans="1:16" ht="51">
      <c r="A44" s="503"/>
      <c r="B44" s="542"/>
      <c r="C44" s="542"/>
      <c r="D44" s="536"/>
      <c r="E44" s="508"/>
      <c r="F44" s="508"/>
      <c r="G44" s="508"/>
      <c r="H44" s="495"/>
      <c r="I44" s="495"/>
      <c r="J44" s="495"/>
      <c r="K44" s="503"/>
      <c r="L44" s="38" t="s">
        <v>582</v>
      </c>
      <c r="M44" s="20">
        <v>3</v>
      </c>
      <c r="N44" s="539"/>
      <c r="O44" s="495"/>
      <c r="P44" s="495"/>
    </row>
    <row r="45" spans="1:16" ht="51">
      <c r="A45" s="504"/>
      <c r="B45" s="543"/>
      <c r="C45" s="543"/>
      <c r="D45" s="536"/>
      <c r="E45" s="508"/>
      <c r="F45" s="508"/>
      <c r="G45" s="508"/>
      <c r="H45" s="496"/>
      <c r="I45" s="496"/>
      <c r="J45" s="496"/>
      <c r="K45" s="504"/>
      <c r="L45" s="38" t="s">
        <v>458</v>
      </c>
      <c r="M45" s="20">
        <v>45</v>
      </c>
      <c r="N45" s="540"/>
      <c r="O45" s="496"/>
      <c r="P45" s="496"/>
    </row>
    <row r="46" spans="1:16">
      <c r="A46" s="494">
        <v>5</v>
      </c>
      <c r="B46" s="541">
        <v>6</v>
      </c>
      <c r="C46" s="541">
        <v>3</v>
      </c>
      <c r="D46" s="541" t="s">
        <v>50</v>
      </c>
      <c r="E46" s="494" t="s">
        <v>624</v>
      </c>
      <c r="F46" s="494" t="s">
        <v>625</v>
      </c>
      <c r="G46" s="494" t="s">
        <v>626</v>
      </c>
      <c r="H46" s="494" t="s">
        <v>433</v>
      </c>
      <c r="I46" s="494" t="s">
        <v>627</v>
      </c>
      <c r="J46" s="494" t="s">
        <v>628</v>
      </c>
      <c r="K46" s="502" t="s">
        <v>25</v>
      </c>
      <c r="L46" s="38" t="s">
        <v>629</v>
      </c>
      <c r="M46" s="20">
        <v>1</v>
      </c>
      <c r="N46" s="538">
        <v>56395.5</v>
      </c>
      <c r="O46" s="494" t="s">
        <v>630</v>
      </c>
      <c r="P46" s="494">
        <v>28</v>
      </c>
    </row>
    <row r="47" spans="1:16" ht="57" customHeight="1">
      <c r="A47" s="496"/>
      <c r="B47" s="543"/>
      <c r="C47" s="543"/>
      <c r="D47" s="543"/>
      <c r="E47" s="496"/>
      <c r="F47" s="496"/>
      <c r="G47" s="496"/>
      <c r="H47" s="496"/>
      <c r="I47" s="496"/>
      <c r="J47" s="496"/>
      <c r="K47" s="504"/>
      <c r="L47" s="64" t="s">
        <v>631</v>
      </c>
      <c r="M47" s="65">
        <v>200</v>
      </c>
      <c r="N47" s="540"/>
      <c r="O47" s="496"/>
      <c r="P47" s="496"/>
    </row>
    <row r="48" spans="1:16" ht="38.25" customHeight="1">
      <c r="A48" s="502">
        <v>6</v>
      </c>
      <c r="B48" s="541">
        <v>6</v>
      </c>
      <c r="C48" s="541">
        <v>5</v>
      </c>
      <c r="D48" s="541" t="s">
        <v>265</v>
      </c>
      <c r="E48" s="494" t="s">
        <v>303</v>
      </c>
      <c r="F48" s="494" t="s">
        <v>632</v>
      </c>
      <c r="G48" s="494" t="s">
        <v>633</v>
      </c>
      <c r="H48" s="494" t="s">
        <v>572</v>
      </c>
      <c r="I48" s="494" t="s">
        <v>634</v>
      </c>
      <c r="J48" s="494" t="s">
        <v>635</v>
      </c>
      <c r="K48" s="502" t="s">
        <v>25</v>
      </c>
      <c r="L48" s="64" t="s">
        <v>636</v>
      </c>
      <c r="M48" s="65">
        <v>2</v>
      </c>
      <c r="N48" s="538">
        <v>83803.08</v>
      </c>
      <c r="O48" s="494" t="s">
        <v>637</v>
      </c>
      <c r="P48" s="494">
        <v>28</v>
      </c>
    </row>
    <row r="49" spans="1:16" ht="25.5">
      <c r="A49" s="503"/>
      <c r="B49" s="542"/>
      <c r="C49" s="542"/>
      <c r="D49" s="542"/>
      <c r="E49" s="495"/>
      <c r="F49" s="495"/>
      <c r="G49" s="495"/>
      <c r="H49" s="495"/>
      <c r="I49" s="495"/>
      <c r="J49" s="495"/>
      <c r="K49" s="503"/>
      <c r="L49" s="64" t="s">
        <v>638</v>
      </c>
      <c r="M49" s="65">
        <v>560</v>
      </c>
      <c r="N49" s="539"/>
      <c r="O49" s="495"/>
      <c r="P49" s="495"/>
    </row>
    <row r="50" spans="1:16" ht="25.5">
      <c r="A50" s="503"/>
      <c r="B50" s="542"/>
      <c r="C50" s="542"/>
      <c r="D50" s="542"/>
      <c r="E50" s="495"/>
      <c r="F50" s="495"/>
      <c r="G50" s="495"/>
      <c r="H50" s="495"/>
      <c r="I50" s="495"/>
      <c r="J50" s="495"/>
      <c r="K50" s="503"/>
      <c r="L50" s="64" t="s">
        <v>639</v>
      </c>
      <c r="M50" s="65">
        <v>1</v>
      </c>
      <c r="N50" s="539"/>
      <c r="O50" s="495"/>
      <c r="P50" s="495"/>
    </row>
    <row r="51" spans="1:16" ht="25.5">
      <c r="A51" s="504"/>
      <c r="B51" s="543"/>
      <c r="C51" s="543"/>
      <c r="D51" s="543"/>
      <c r="E51" s="496"/>
      <c r="F51" s="496"/>
      <c r="G51" s="496"/>
      <c r="H51" s="496"/>
      <c r="I51" s="496"/>
      <c r="J51" s="496"/>
      <c r="K51" s="504"/>
      <c r="L51" s="64" t="s">
        <v>640</v>
      </c>
      <c r="M51" s="65">
        <v>7</v>
      </c>
      <c r="N51" s="540"/>
      <c r="O51" s="496"/>
      <c r="P51" s="496"/>
    </row>
    <row r="52" spans="1:16">
      <c r="A52" s="494">
        <v>7</v>
      </c>
      <c r="B52" s="541">
        <v>11</v>
      </c>
      <c r="C52" s="541">
        <v>5</v>
      </c>
      <c r="D52" s="541" t="s">
        <v>58</v>
      </c>
      <c r="E52" s="494" t="s">
        <v>576</v>
      </c>
      <c r="F52" s="494" t="s">
        <v>641</v>
      </c>
      <c r="G52" s="494" t="s">
        <v>642</v>
      </c>
      <c r="H52" s="494" t="s">
        <v>572</v>
      </c>
      <c r="I52" s="494" t="s">
        <v>643</v>
      </c>
      <c r="J52" s="494" t="s">
        <v>644</v>
      </c>
      <c r="K52" s="502" t="s">
        <v>25</v>
      </c>
      <c r="L52" s="64" t="s">
        <v>645</v>
      </c>
      <c r="M52" s="65">
        <v>1</v>
      </c>
      <c r="N52" s="538">
        <v>14587.89</v>
      </c>
      <c r="O52" s="494" t="s">
        <v>583</v>
      </c>
      <c r="P52" s="494">
        <v>27</v>
      </c>
    </row>
    <row r="53" spans="1:16" ht="51" customHeight="1">
      <c r="A53" s="496"/>
      <c r="B53" s="543"/>
      <c r="C53" s="543"/>
      <c r="D53" s="543"/>
      <c r="E53" s="496"/>
      <c r="F53" s="496"/>
      <c r="G53" s="496"/>
      <c r="H53" s="496"/>
      <c r="I53" s="496"/>
      <c r="J53" s="496"/>
      <c r="K53" s="504"/>
      <c r="L53" s="47" t="s">
        <v>646</v>
      </c>
      <c r="M53" s="65">
        <v>50</v>
      </c>
      <c r="N53" s="540"/>
      <c r="O53" s="496"/>
      <c r="P53" s="496"/>
    </row>
    <row r="54" spans="1:16" ht="27" customHeight="1">
      <c r="A54" s="502">
        <v>8</v>
      </c>
      <c r="B54" s="541">
        <v>10</v>
      </c>
      <c r="C54" s="541">
        <v>1</v>
      </c>
      <c r="D54" s="541" t="s">
        <v>58</v>
      </c>
      <c r="E54" s="494" t="s">
        <v>647</v>
      </c>
      <c r="F54" s="494" t="s">
        <v>648</v>
      </c>
      <c r="G54" s="494" t="s">
        <v>649</v>
      </c>
      <c r="H54" s="494" t="s">
        <v>414</v>
      </c>
      <c r="I54" s="494" t="s">
        <v>650</v>
      </c>
      <c r="J54" s="494" t="s">
        <v>651</v>
      </c>
      <c r="K54" s="502" t="s">
        <v>25</v>
      </c>
      <c r="L54" s="47" t="s">
        <v>645</v>
      </c>
      <c r="M54" s="65">
        <v>1</v>
      </c>
      <c r="N54" s="538">
        <v>7133.34</v>
      </c>
      <c r="O54" s="494" t="s">
        <v>652</v>
      </c>
      <c r="P54" s="494">
        <v>27</v>
      </c>
    </row>
    <row r="55" spans="1:16" ht="38.25" customHeight="1">
      <c r="A55" s="504"/>
      <c r="B55" s="543"/>
      <c r="C55" s="543"/>
      <c r="D55" s="543"/>
      <c r="E55" s="496"/>
      <c r="F55" s="496"/>
      <c r="G55" s="496"/>
      <c r="H55" s="496"/>
      <c r="I55" s="496"/>
      <c r="J55" s="496"/>
      <c r="K55" s="504"/>
      <c r="L55" s="64" t="s">
        <v>646</v>
      </c>
      <c r="M55" s="65">
        <v>10</v>
      </c>
      <c r="N55" s="540"/>
      <c r="O55" s="496"/>
      <c r="P55" s="496"/>
    </row>
    <row r="56" spans="1:16" ht="40.5" customHeight="1">
      <c r="A56" s="45">
        <v>9</v>
      </c>
      <c r="B56" s="48">
        <v>10</v>
      </c>
      <c r="C56" s="58">
        <v>4</v>
      </c>
      <c r="D56" s="58" t="s">
        <v>653</v>
      </c>
      <c r="E56" s="59" t="s">
        <v>576</v>
      </c>
      <c r="F56" s="47" t="s">
        <v>654</v>
      </c>
      <c r="G56" s="47" t="s">
        <v>655</v>
      </c>
      <c r="H56" s="47" t="s">
        <v>656</v>
      </c>
      <c r="I56" s="47" t="s">
        <v>657</v>
      </c>
      <c r="J56" s="47" t="s">
        <v>658</v>
      </c>
      <c r="K56" s="51" t="s">
        <v>25</v>
      </c>
      <c r="L56" s="64" t="s">
        <v>659</v>
      </c>
      <c r="M56" s="65">
        <v>1</v>
      </c>
      <c r="N56" s="57">
        <v>36980.550000000003</v>
      </c>
      <c r="O56" s="59" t="s">
        <v>583</v>
      </c>
      <c r="P56" s="47">
        <v>27</v>
      </c>
    </row>
    <row r="57" spans="1:16">
      <c r="A57" s="502">
        <v>10</v>
      </c>
      <c r="B57" s="541">
        <v>11</v>
      </c>
      <c r="C57" s="541">
        <v>5</v>
      </c>
      <c r="D57" s="541" t="s">
        <v>99</v>
      </c>
      <c r="E57" s="494" t="s">
        <v>569</v>
      </c>
      <c r="F57" s="494" t="s">
        <v>660</v>
      </c>
      <c r="G57" s="494" t="s">
        <v>661</v>
      </c>
      <c r="H57" s="494" t="s">
        <v>662</v>
      </c>
      <c r="I57" s="494" t="s">
        <v>663</v>
      </c>
      <c r="J57" s="494" t="s">
        <v>664</v>
      </c>
      <c r="K57" s="502" t="s">
        <v>25</v>
      </c>
      <c r="L57" s="64" t="s">
        <v>645</v>
      </c>
      <c r="M57" s="65">
        <v>1</v>
      </c>
      <c r="N57" s="538">
        <v>46803.18</v>
      </c>
      <c r="O57" s="494" t="s">
        <v>575</v>
      </c>
      <c r="P57" s="494">
        <v>27</v>
      </c>
    </row>
    <row r="58" spans="1:16" ht="25.5">
      <c r="A58" s="503"/>
      <c r="B58" s="542"/>
      <c r="C58" s="542"/>
      <c r="D58" s="542"/>
      <c r="E58" s="495"/>
      <c r="F58" s="495"/>
      <c r="G58" s="495"/>
      <c r="H58" s="495"/>
      <c r="I58" s="495"/>
      <c r="J58" s="495"/>
      <c r="K58" s="503"/>
      <c r="L58" s="64" t="s">
        <v>646</v>
      </c>
      <c r="M58" s="65">
        <v>30</v>
      </c>
      <c r="N58" s="539"/>
      <c r="O58" s="495"/>
      <c r="P58" s="495"/>
    </row>
    <row r="59" spans="1:16" ht="38.25" customHeight="1">
      <c r="A59" s="504"/>
      <c r="B59" s="543"/>
      <c r="C59" s="543"/>
      <c r="D59" s="543"/>
      <c r="E59" s="496"/>
      <c r="F59" s="496"/>
      <c r="G59" s="496"/>
      <c r="H59" s="496"/>
      <c r="I59" s="496"/>
      <c r="J59" s="496"/>
      <c r="K59" s="504"/>
      <c r="L59" s="64" t="s">
        <v>63</v>
      </c>
      <c r="M59" s="65">
        <v>1</v>
      </c>
      <c r="N59" s="540"/>
      <c r="O59" s="496"/>
      <c r="P59" s="496"/>
    </row>
    <row r="60" spans="1:16" ht="25.5" customHeight="1">
      <c r="A60" s="494">
        <v>11</v>
      </c>
      <c r="B60" s="541">
        <v>4</v>
      </c>
      <c r="C60" s="541">
        <v>5</v>
      </c>
      <c r="D60" s="541" t="s">
        <v>58</v>
      </c>
      <c r="E60" s="538" t="s">
        <v>584</v>
      </c>
      <c r="F60" s="494" t="s">
        <v>665</v>
      </c>
      <c r="G60" s="494" t="s">
        <v>666</v>
      </c>
      <c r="H60" s="494" t="s">
        <v>579</v>
      </c>
      <c r="I60" s="494" t="s">
        <v>667</v>
      </c>
      <c r="J60" s="494" t="s">
        <v>668</v>
      </c>
      <c r="K60" s="502" t="s">
        <v>25</v>
      </c>
      <c r="L60" s="64" t="s">
        <v>669</v>
      </c>
      <c r="M60" s="65">
        <v>1</v>
      </c>
      <c r="N60" s="538">
        <v>114356</v>
      </c>
      <c r="O60" s="494" t="s">
        <v>670</v>
      </c>
      <c r="P60" s="494">
        <v>26</v>
      </c>
    </row>
    <row r="61" spans="1:16" ht="34.5" customHeight="1">
      <c r="A61" s="496"/>
      <c r="B61" s="543"/>
      <c r="C61" s="543"/>
      <c r="D61" s="543"/>
      <c r="E61" s="540"/>
      <c r="F61" s="496"/>
      <c r="G61" s="496"/>
      <c r="H61" s="496"/>
      <c r="I61" s="496"/>
      <c r="J61" s="496"/>
      <c r="K61" s="504"/>
      <c r="L61" s="38" t="s">
        <v>671</v>
      </c>
      <c r="M61" s="65">
        <v>50</v>
      </c>
      <c r="N61" s="540"/>
      <c r="O61" s="496"/>
      <c r="P61" s="496"/>
    </row>
    <row r="62" spans="1:16" ht="26.25" customHeight="1">
      <c r="A62" s="502">
        <v>12</v>
      </c>
      <c r="B62" s="541">
        <v>11</v>
      </c>
      <c r="C62" s="541">
        <v>5</v>
      </c>
      <c r="D62" s="541" t="s">
        <v>50</v>
      </c>
      <c r="E62" s="494" t="s">
        <v>624</v>
      </c>
      <c r="F62" s="494" t="s">
        <v>672</v>
      </c>
      <c r="G62" s="494" t="s">
        <v>673</v>
      </c>
      <c r="H62" s="494" t="s">
        <v>674</v>
      </c>
      <c r="I62" s="494" t="s">
        <v>675</v>
      </c>
      <c r="J62" s="494" t="s">
        <v>595</v>
      </c>
      <c r="K62" s="502" t="s">
        <v>25</v>
      </c>
      <c r="L62" s="64" t="s">
        <v>676</v>
      </c>
      <c r="M62" s="65">
        <v>27</v>
      </c>
      <c r="N62" s="538">
        <v>280970.5</v>
      </c>
      <c r="O62" s="494" t="s">
        <v>630</v>
      </c>
      <c r="P62" s="494">
        <v>25</v>
      </c>
    </row>
    <row r="63" spans="1:16" ht="25.5">
      <c r="A63" s="503"/>
      <c r="B63" s="542"/>
      <c r="C63" s="542"/>
      <c r="D63" s="542"/>
      <c r="E63" s="495"/>
      <c r="F63" s="495"/>
      <c r="G63" s="495"/>
      <c r="H63" s="495"/>
      <c r="I63" s="495"/>
      <c r="J63" s="495"/>
      <c r="K63" s="503"/>
      <c r="L63" s="64" t="s">
        <v>638</v>
      </c>
      <c r="M63" s="65">
        <v>400</v>
      </c>
      <c r="N63" s="539"/>
      <c r="O63" s="495"/>
      <c r="P63" s="495"/>
    </row>
    <row r="64" spans="1:16" ht="25.5">
      <c r="A64" s="503"/>
      <c r="B64" s="542"/>
      <c r="C64" s="542"/>
      <c r="D64" s="542"/>
      <c r="E64" s="495"/>
      <c r="F64" s="495"/>
      <c r="G64" s="495"/>
      <c r="H64" s="495"/>
      <c r="I64" s="495"/>
      <c r="J64" s="495"/>
      <c r="K64" s="503"/>
      <c r="L64" s="64" t="s">
        <v>669</v>
      </c>
      <c r="M64" s="65">
        <v>1</v>
      </c>
      <c r="N64" s="539"/>
      <c r="O64" s="495"/>
      <c r="P64" s="495"/>
    </row>
    <row r="65" spans="1:16" ht="25.5">
      <c r="A65" s="503"/>
      <c r="B65" s="542"/>
      <c r="C65" s="542"/>
      <c r="D65" s="542"/>
      <c r="E65" s="495"/>
      <c r="F65" s="495"/>
      <c r="G65" s="495"/>
      <c r="H65" s="495"/>
      <c r="I65" s="495"/>
      <c r="J65" s="495"/>
      <c r="K65" s="503"/>
      <c r="L65" s="64" t="s">
        <v>671</v>
      </c>
      <c r="M65" s="65">
        <v>40</v>
      </c>
      <c r="N65" s="539"/>
      <c r="O65" s="495"/>
      <c r="P65" s="495"/>
    </row>
    <row r="66" spans="1:16">
      <c r="A66" s="503"/>
      <c r="B66" s="542"/>
      <c r="C66" s="542"/>
      <c r="D66" s="542"/>
      <c r="E66" s="495"/>
      <c r="F66" s="495"/>
      <c r="G66" s="495"/>
      <c r="H66" s="495"/>
      <c r="I66" s="495"/>
      <c r="J66" s="495"/>
      <c r="K66" s="503"/>
      <c r="L66" s="64" t="s">
        <v>629</v>
      </c>
      <c r="M66" s="65">
        <v>1</v>
      </c>
      <c r="N66" s="539"/>
      <c r="O66" s="495"/>
      <c r="P66" s="495"/>
    </row>
    <row r="67" spans="1:16" ht="25.5">
      <c r="A67" s="504"/>
      <c r="B67" s="543"/>
      <c r="C67" s="543"/>
      <c r="D67" s="543"/>
      <c r="E67" s="496"/>
      <c r="F67" s="496"/>
      <c r="G67" s="496"/>
      <c r="H67" s="496"/>
      <c r="I67" s="496"/>
      <c r="J67" s="496"/>
      <c r="K67" s="504"/>
      <c r="L67" s="64" t="s">
        <v>631</v>
      </c>
      <c r="M67" s="65">
        <v>100</v>
      </c>
      <c r="N67" s="540"/>
      <c r="O67" s="496"/>
      <c r="P67" s="496"/>
    </row>
    <row r="68" spans="1:16">
      <c r="A68" s="494">
        <v>13</v>
      </c>
      <c r="B68" s="541">
        <v>12</v>
      </c>
      <c r="C68" s="541">
        <v>4</v>
      </c>
      <c r="D68" s="541" t="s">
        <v>265</v>
      </c>
      <c r="E68" s="494" t="s">
        <v>677</v>
      </c>
      <c r="F68" s="494" t="s">
        <v>678</v>
      </c>
      <c r="G68" s="494" t="s">
        <v>679</v>
      </c>
      <c r="H68" s="494" t="s">
        <v>572</v>
      </c>
      <c r="I68" s="494" t="s">
        <v>680</v>
      </c>
      <c r="J68" s="494" t="s">
        <v>681</v>
      </c>
      <c r="K68" s="502" t="s">
        <v>25</v>
      </c>
      <c r="L68" s="20" t="s">
        <v>676</v>
      </c>
      <c r="M68" s="65">
        <v>2</v>
      </c>
      <c r="N68" s="538">
        <v>24435</v>
      </c>
      <c r="O68" s="494" t="s">
        <v>682</v>
      </c>
      <c r="P68" s="494">
        <v>25</v>
      </c>
    </row>
    <row r="69" spans="1:16" ht="25.5">
      <c r="A69" s="495"/>
      <c r="B69" s="542"/>
      <c r="C69" s="542"/>
      <c r="D69" s="542"/>
      <c r="E69" s="495"/>
      <c r="F69" s="495"/>
      <c r="G69" s="495"/>
      <c r="H69" s="495"/>
      <c r="I69" s="495"/>
      <c r="J69" s="495"/>
      <c r="K69" s="503"/>
      <c r="L69" s="64" t="s">
        <v>638</v>
      </c>
      <c r="M69" s="65">
        <v>60</v>
      </c>
      <c r="N69" s="539"/>
      <c r="O69" s="495"/>
      <c r="P69" s="495"/>
    </row>
    <row r="70" spans="1:16" ht="25.5">
      <c r="A70" s="495"/>
      <c r="B70" s="542"/>
      <c r="C70" s="542"/>
      <c r="D70" s="542"/>
      <c r="E70" s="495"/>
      <c r="F70" s="495"/>
      <c r="G70" s="495"/>
      <c r="H70" s="495"/>
      <c r="I70" s="495"/>
      <c r="J70" s="495"/>
      <c r="K70" s="503"/>
      <c r="L70" s="64" t="s">
        <v>639</v>
      </c>
      <c r="M70" s="65">
        <v>1</v>
      </c>
      <c r="N70" s="539"/>
      <c r="O70" s="495"/>
      <c r="P70" s="495"/>
    </row>
    <row r="71" spans="1:16" ht="25.5">
      <c r="A71" s="496"/>
      <c r="B71" s="543"/>
      <c r="C71" s="543"/>
      <c r="D71" s="543"/>
      <c r="E71" s="496"/>
      <c r="F71" s="496"/>
      <c r="G71" s="496"/>
      <c r="H71" s="496"/>
      <c r="I71" s="496"/>
      <c r="J71" s="496"/>
      <c r="K71" s="504"/>
      <c r="L71" s="64" t="s">
        <v>640</v>
      </c>
      <c r="M71" s="65">
        <v>60</v>
      </c>
      <c r="N71" s="540"/>
      <c r="O71" s="496"/>
      <c r="P71" s="496"/>
    </row>
    <row r="72" spans="1:16" ht="38.25">
      <c r="A72" s="51">
        <v>14</v>
      </c>
      <c r="B72" s="48">
        <v>13</v>
      </c>
      <c r="C72" s="48">
        <v>5</v>
      </c>
      <c r="D72" s="48" t="s">
        <v>58</v>
      </c>
      <c r="E72" s="59" t="s">
        <v>683</v>
      </c>
      <c r="F72" s="45" t="s">
        <v>684</v>
      </c>
      <c r="G72" s="45" t="s">
        <v>685</v>
      </c>
      <c r="H72" s="45" t="s">
        <v>656</v>
      </c>
      <c r="I72" s="45" t="s">
        <v>686</v>
      </c>
      <c r="J72" s="45" t="s">
        <v>687</v>
      </c>
      <c r="K72" s="51" t="s">
        <v>25</v>
      </c>
      <c r="L72" s="64" t="s">
        <v>659</v>
      </c>
      <c r="M72" s="65">
        <v>1</v>
      </c>
      <c r="N72" s="57">
        <v>46500</v>
      </c>
      <c r="O72" s="59" t="s">
        <v>688</v>
      </c>
      <c r="P72" s="47">
        <v>25</v>
      </c>
    </row>
    <row r="73" spans="1:16" ht="27.75" customHeight="1">
      <c r="A73" s="494">
        <v>15</v>
      </c>
      <c r="B73" s="541">
        <v>12</v>
      </c>
      <c r="C73" s="541">
        <v>1</v>
      </c>
      <c r="D73" s="541" t="s">
        <v>265</v>
      </c>
      <c r="E73" s="494" t="s">
        <v>689</v>
      </c>
      <c r="F73" s="494" t="s">
        <v>690</v>
      </c>
      <c r="G73" s="494" t="s">
        <v>691</v>
      </c>
      <c r="H73" s="494" t="s">
        <v>692</v>
      </c>
      <c r="I73" s="494" t="s">
        <v>693</v>
      </c>
      <c r="J73" s="494" t="s">
        <v>694</v>
      </c>
      <c r="K73" s="502" t="s">
        <v>25</v>
      </c>
      <c r="L73" s="64" t="s">
        <v>645</v>
      </c>
      <c r="M73" s="65">
        <v>5</v>
      </c>
      <c r="N73" s="538">
        <v>90965.05</v>
      </c>
      <c r="O73" s="494" t="s">
        <v>695</v>
      </c>
      <c r="P73" s="494">
        <v>23</v>
      </c>
    </row>
    <row r="74" spans="1:16" ht="25.5">
      <c r="A74" s="495"/>
      <c r="B74" s="542"/>
      <c r="C74" s="542"/>
      <c r="D74" s="542"/>
      <c r="E74" s="495"/>
      <c r="F74" s="495"/>
      <c r="G74" s="495"/>
      <c r="H74" s="495"/>
      <c r="I74" s="495"/>
      <c r="J74" s="495"/>
      <c r="K74" s="503"/>
      <c r="L74" s="64" t="s">
        <v>646</v>
      </c>
      <c r="M74" s="65">
        <v>50</v>
      </c>
      <c r="N74" s="539"/>
      <c r="O74" s="495"/>
      <c r="P74" s="495"/>
    </row>
    <row r="75" spans="1:16">
      <c r="A75" s="495"/>
      <c r="B75" s="542"/>
      <c r="C75" s="542"/>
      <c r="D75" s="542"/>
      <c r="E75" s="495"/>
      <c r="F75" s="495"/>
      <c r="G75" s="495"/>
      <c r="H75" s="495"/>
      <c r="I75" s="495"/>
      <c r="J75" s="495"/>
      <c r="K75" s="503"/>
      <c r="L75" s="64" t="s">
        <v>696</v>
      </c>
      <c r="M75" s="65">
        <v>1</v>
      </c>
      <c r="N75" s="539"/>
      <c r="O75" s="495"/>
      <c r="P75" s="495"/>
    </row>
    <row r="76" spans="1:16" ht="25.5">
      <c r="A76" s="495"/>
      <c r="B76" s="542"/>
      <c r="C76" s="542"/>
      <c r="D76" s="542"/>
      <c r="E76" s="495"/>
      <c r="F76" s="495"/>
      <c r="G76" s="495"/>
      <c r="H76" s="495"/>
      <c r="I76" s="495"/>
      <c r="J76" s="495"/>
      <c r="K76" s="503"/>
      <c r="L76" s="64" t="s">
        <v>697</v>
      </c>
      <c r="M76" s="65">
        <v>15</v>
      </c>
      <c r="N76" s="539"/>
      <c r="O76" s="495"/>
      <c r="P76" s="495"/>
    </row>
    <row r="77" spans="1:16">
      <c r="A77" s="495"/>
      <c r="B77" s="542"/>
      <c r="C77" s="542"/>
      <c r="D77" s="542"/>
      <c r="E77" s="495"/>
      <c r="F77" s="495"/>
      <c r="G77" s="495"/>
      <c r="H77" s="495"/>
      <c r="I77" s="495"/>
      <c r="J77" s="495"/>
      <c r="K77" s="503"/>
      <c r="L77" s="64" t="s">
        <v>698</v>
      </c>
      <c r="M77" s="66">
        <v>500</v>
      </c>
      <c r="N77" s="539"/>
      <c r="O77" s="495"/>
      <c r="P77" s="495"/>
    </row>
    <row r="78" spans="1:16">
      <c r="A78" s="496"/>
      <c r="B78" s="543"/>
      <c r="C78" s="543"/>
      <c r="D78" s="543"/>
      <c r="E78" s="496"/>
      <c r="F78" s="496"/>
      <c r="G78" s="496"/>
      <c r="H78" s="496"/>
      <c r="I78" s="496"/>
      <c r="J78" s="496"/>
      <c r="K78" s="504"/>
      <c r="L78" s="64" t="s">
        <v>699</v>
      </c>
      <c r="M78" s="65">
        <v>3</v>
      </c>
      <c r="N78" s="540"/>
      <c r="O78" s="496"/>
      <c r="P78" s="496"/>
    </row>
    <row r="79" spans="1:16" ht="38.25" customHeight="1">
      <c r="A79" s="515">
        <v>16</v>
      </c>
      <c r="B79" s="536">
        <v>13</v>
      </c>
      <c r="C79" s="536">
        <v>1</v>
      </c>
      <c r="D79" s="536" t="s">
        <v>58</v>
      </c>
      <c r="E79" s="508" t="s">
        <v>700</v>
      </c>
      <c r="F79" s="508" t="s">
        <v>701</v>
      </c>
      <c r="G79" s="508" t="s">
        <v>702</v>
      </c>
      <c r="H79" s="508" t="s">
        <v>703</v>
      </c>
      <c r="I79" s="508" t="s">
        <v>704</v>
      </c>
      <c r="J79" s="508" t="s">
        <v>705</v>
      </c>
      <c r="K79" s="515" t="s">
        <v>25</v>
      </c>
      <c r="L79" s="64" t="s">
        <v>645</v>
      </c>
      <c r="M79" s="65">
        <v>9</v>
      </c>
      <c r="N79" s="537">
        <v>54430</v>
      </c>
      <c r="O79" s="508" t="s">
        <v>706</v>
      </c>
      <c r="P79" s="508">
        <v>22</v>
      </c>
    </row>
    <row r="80" spans="1:16" ht="25.5">
      <c r="A80" s="515"/>
      <c r="B80" s="536"/>
      <c r="C80" s="536"/>
      <c r="D80" s="536"/>
      <c r="E80" s="508"/>
      <c r="F80" s="508"/>
      <c r="G80" s="508"/>
      <c r="H80" s="508"/>
      <c r="I80" s="508"/>
      <c r="J80" s="508"/>
      <c r="K80" s="515"/>
      <c r="L80" s="64" t="s">
        <v>646</v>
      </c>
      <c r="M80" s="65">
        <v>150</v>
      </c>
      <c r="N80" s="537"/>
      <c r="O80" s="508"/>
      <c r="P80" s="508"/>
    </row>
    <row r="81" spans="1:16">
      <c r="A81" s="515"/>
      <c r="B81" s="536"/>
      <c r="C81" s="536"/>
      <c r="D81" s="536"/>
      <c r="E81" s="508"/>
      <c r="F81" s="508"/>
      <c r="G81" s="508"/>
      <c r="H81" s="508"/>
      <c r="I81" s="508"/>
      <c r="J81" s="508"/>
      <c r="K81" s="515"/>
      <c r="L81" s="64" t="s">
        <v>629</v>
      </c>
      <c r="M81" s="65">
        <v>1</v>
      </c>
      <c r="N81" s="537"/>
      <c r="O81" s="508"/>
      <c r="P81" s="508"/>
    </row>
    <row r="82" spans="1:16" ht="25.5">
      <c r="A82" s="515"/>
      <c r="B82" s="536"/>
      <c r="C82" s="536"/>
      <c r="D82" s="536"/>
      <c r="E82" s="508"/>
      <c r="F82" s="508"/>
      <c r="G82" s="508"/>
      <c r="H82" s="508"/>
      <c r="I82" s="508"/>
      <c r="J82" s="508"/>
      <c r="K82" s="515"/>
      <c r="L82" s="64" t="s">
        <v>631</v>
      </c>
      <c r="M82" s="65">
        <v>70</v>
      </c>
      <c r="N82" s="537"/>
      <c r="O82" s="508"/>
      <c r="P82" s="508"/>
    </row>
    <row r="83" spans="1:16">
      <c r="A83" s="515"/>
      <c r="B83" s="536"/>
      <c r="C83" s="536"/>
      <c r="D83" s="536"/>
      <c r="E83" s="508"/>
      <c r="F83" s="508"/>
      <c r="G83" s="508"/>
      <c r="H83" s="508"/>
      <c r="I83" s="508"/>
      <c r="J83" s="508"/>
      <c r="K83" s="515"/>
      <c r="L83" s="64" t="s">
        <v>659</v>
      </c>
      <c r="M83" s="65">
        <v>1</v>
      </c>
      <c r="N83" s="537"/>
      <c r="O83" s="508"/>
      <c r="P83" s="508"/>
    </row>
    <row r="84" spans="1:16">
      <c r="A84" s="515"/>
      <c r="B84" s="536"/>
      <c r="C84" s="536"/>
      <c r="D84" s="536"/>
      <c r="E84" s="508"/>
      <c r="F84" s="508"/>
      <c r="G84" s="508"/>
      <c r="H84" s="508"/>
      <c r="I84" s="508"/>
      <c r="J84" s="508"/>
      <c r="K84" s="515"/>
      <c r="L84" s="64" t="s">
        <v>698</v>
      </c>
      <c r="M84" s="66">
        <v>500</v>
      </c>
      <c r="N84" s="537"/>
      <c r="O84" s="508"/>
      <c r="P84" s="508"/>
    </row>
  </sheetData>
  <mergeCells count="267">
    <mergeCell ref="D4:D5"/>
    <mergeCell ref="E4:E5"/>
    <mergeCell ref="F4:F5"/>
    <mergeCell ref="P9:P12"/>
    <mergeCell ref="A9:A12"/>
    <mergeCell ref="B9:B12"/>
    <mergeCell ref="C9:C12"/>
    <mergeCell ref="D9:D12"/>
    <mergeCell ref="E9:E12"/>
    <mergeCell ref="F9:F12"/>
    <mergeCell ref="G9:G12"/>
    <mergeCell ref="H9:H12"/>
    <mergeCell ref="O4:O5"/>
    <mergeCell ref="P4:P5"/>
    <mergeCell ref="G4:G5"/>
    <mergeCell ref="H4:H5"/>
    <mergeCell ref="I4:I5"/>
    <mergeCell ref="J4:K4"/>
    <mergeCell ref="L4:M4"/>
    <mergeCell ref="N4:N5"/>
    <mergeCell ref="A4:A5"/>
    <mergeCell ref="B4:B5"/>
    <mergeCell ref="C4:C5"/>
    <mergeCell ref="N9:N12"/>
    <mergeCell ref="O9:O12"/>
    <mergeCell ref="I13:I14"/>
    <mergeCell ref="J13:J14"/>
    <mergeCell ref="K13:K14"/>
    <mergeCell ref="N13:N14"/>
    <mergeCell ref="O13:O14"/>
    <mergeCell ref="P13:P14"/>
    <mergeCell ref="I9:I12"/>
    <mergeCell ref="J9:J12"/>
    <mergeCell ref="A13:A14"/>
    <mergeCell ref="B13:B14"/>
    <mergeCell ref="C13:C14"/>
    <mergeCell ref="D13:D14"/>
    <mergeCell ref="E13:E14"/>
    <mergeCell ref="F13:F14"/>
    <mergeCell ref="G13:G14"/>
    <mergeCell ref="H13:H14"/>
    <mergeCell ref="K9:K12"/>
    <mergeCell ref="I15:I16"/>
    <mergeCell ref="J15:J16"/>
    <mergeCell ref="K15:K16"/>
    <mergeCell ref="N15:N16"/>
    <mergeCell ref="O15:O16"/>
    <mergeCell ref="P15:P16"/>
    <mergeCell ref="A15:A16"/>
    <mergeCell ref="B15:B16"/>
    <mergeCell ref="C15:C16"/>
    <mergeCell ref="D15:D16"/>
    <mergeCell ref="E15:E16"/>
    <mergeCell ref="F15:F16"/>
    <mergeCell ref="G15:G16"/>
    <mergeCell ref="H15:H16"/>
    <mergeCell ref="I19:I22"/>
    <mergeCell ref="J19:J22"/>
    <mergeCell ref="K19:K22"/>
    <mergeCell ref="N19:N22"/>
    <mergeCell ref="O19:O22"/>
    <mergeCell ref="P19:P22"/>
    <mergeCell ref="A19:A22"/>
    <mergeCell ref="B19:B22"/>
    <mergeCell ref="C19:C22"/>
    <mergeCell ref="D19:D22"/>
    <mergeCell ref="E19:E22"/>
    <mergeCell ref="F19:F22"/>
    <mergeCell ref="G19:G22"/>
    <mergeCell ref="H19:H22"/>
    <mergeCell ref="P40:P41"/>
    <mergeCell ref="H40:H41"/>
    <mergeCell ref="I40:I41"/>
    <mergeCell ref="J40:J41"/>
    <mergeCell ref="A33:N33"/>
    <mergeCell ref="A35:A36"/>
    <mergeCell ref="B35:B36"/>
    <mergeCell ref="C35:C36"/>
    <mergeCell ref="D35:D36"/>
    <mergeCell ref="E35:E36"/>
    <mergeCell ref="F35:F36"/>
    <mergeCell ref="G35:G36"/>
    <mergeCell ref="H35:H36"/>
    <mergeCell ref="I35:I36"/>
    <mergeCell ref="J35:K35"/>
    <mergeCell ref="L35:M35"/>
    <mergeCell ref="N35:N36"/>
    <mergeCell ref="F38:F39"/>
    <mergeCell ref="G38:G39"/>
    <mergeCell ref="O35:O36"/>
    <mergeCell ref="P35:P36"/>
    <mergeCell ref="A38:A39"/>
    <mergeCell ref="B38:B39"/>
    <mergeCell ref="C38:C39"/>
    <mergeCell ref="D38:D39"/>
    <mergeCell ref="E38:E39"/>
    <mergeCell ref="N38:N39"/>
    <mergeCell ref="O38:O39"/>
    <mergeCell ref="P38:P39"/>
    <mergeCell ref="H38:H39"/>
    <mergeCell ref="I38:I39"/>
    <mergeCell ref="J38:J39"/>
    <mergeCell ref="K38:K39"/>
    <mergeCell ref="K40:K41"/>
    <mergeCell ref="N40:N41"/>
    <mergeCell ref="O40:O41"/>
    <mergeCell ref="J42:J45"/>
    <mergeCell ref="K42:K45"/>
    <mergeCell ref="N42:N45"/>
    <mergeCell ref="O42:O45"/>
    <mergeCell ref="P42:P45"/>
    <mergeCell ref="A40:A41"/>
    <mergeCell ref="B40:B41"/>
    <mergeCell ref="C40:C41"/>
    <mergeCell ref="A42:A45"/>
    <mergeCell ref="B42:B45"/>
    <mergeCell ref="C42:C45"/>
    <mergeCell ref="D42:D45"/>
    <mergeCell ref="E42:E45"/>
    <mergeCell ref="F42:F45"/>
    <mergeCell ref="G42:G45"/>
    <mergeCell ref="H42:H45"/>
    <mergeCell ref="I42:I45"/>
    <mergeCell ref="D40:D41"/>
    <mergeCell ref="E40:E41"/>
    <mergeCell ref="F40:F41"/>
    <mergeCell ref="G40:G41"/>
    <mergeCell ref="A46:A47"/>
    <mergeCell ref="B46:B47"/>
    <mergeCell ref="C46:C47"/>
    <mergeCell ref="D46:D47"/>
    <mergeCell ref="E46:E47"/>
    <mergeCell ref="N46:N47"/>
    <mergeCell ref="O46:O47"/>
    <mergeCell ref="P46:P47"/>
    <mergeCell ref="A48:A51"/>
    <mergeCell ref="B48:B51"/>
    <mergeCell ref="C48:C51"/>
    <mergeCell ref="D48:D51"/>
    <mergeCell ref="E48:E51"/>
    <mergeCell ref="F48:F51"/>
    <mergeCell ref="G48:G51"/>
    <mergeCell ref="F46:F47"/>
    <mergeCell ref="G46:G47"/>
    <mergeCell ref="H46:H47"/>
    <mergeCell ref="I46:I47"/>
    <mergeCell ref="J46:J47"/>
    <mergeCell ref="K46:K47"/>
    <mergeCell ref="P48:P51"/>
    <mergeCell ref="H48:H51"/>
    <mergeCell ref="I48:I51"/>
    <mergeCell ref="A52:A53"/>
    <mergeCell ref="B52:B53"/>
    <mergeCell ref="C52:C53"/>
    <mergeCell ref="D52:D53"/>
    <mergeCell ref="E52:E53"/>
    <mergeCell ref="F52:F53"/>
    <mergeCell ref="G52:G53"/>
    <mergeCell ref="H52:H53"/>
    <mergeCell ref="I52:I53"/>
    <mergeCell ref="J48:J51"/>
    <mergeCell ref="K48:K51"/>
    <mergeCell ref="N48:N51"/>
    <mergeCell ref="O48:O51"/>
    <mergeCell ref="J52:J53"/>
    <mergeCell ref="K52:K53"/>
    <mergeCell ref="N52:N53"/>
    <mergeCell ref="O52:O53"/>
    <mergeCell ref="P52:P53"/>
    <mergeCell ref="A54:A55"/>
    <mergeCell ref="B54:B55"/>
    <mergeCell ref="C54:C55"/>
    <mergeCell ref="D54:D55"/>
    <mergeCell ref="E54:E55"/>
    <mergeCell ref="N54:N55"/>
    <mergeCell ref="O54:O55"/>
    <mergeCell ref="P54:P55"/>
    <mergeCell ref="A57:A59"/>
    <mergeCell ref="B57:B59"/>
    <mergeCell ref="C57:C59"/>
    <mergeCell ref="D57:D59"/>
    <mergeCell ref="E57:E59"/>
    <mergeCell ref="F57:F59"/>
    <mergeCell ref="G57:G59"/>
    <mergeCell ref="F54:F55"/>
    <mergeCell ref="G54:G55"/>
    <mergeCell ref="H54:H55"/>
    <mergeCell ref="I54:I55"/>
    <mergeCell ref="J54:J55"/>
    <mergeCell ref="K54:K55"/>
    <mergeCell ref="P57:P59"/>
    <mergeCell ref="H57:H59"/>
    <mergeCell ref="I57:I59"/>
    <mergeCell ref="A60:A61"/>
    <mergeCell ref="B60:B61"/>
    <mergeCell ref="C60:C61"/>
    <mergeCell ref="D60:D61"/>
    <mergeCell ref="E60:E61"/>
    <mergeCell ref="F60:F61"/>
    <mergeCell ref="G60:G61"/>
    <mergeCell ref="H60:H61"/>
    <mergeCell ref="I60:I61"/>
    <mergeCell ref="J57:J59"/>
    <mergeCell ref="K57:K59"/>
    <mergeCell ref="N57:N59"/>
    <mergeCell ref="O57:O59"/>
    <mergeCell ref="J60:J61"/>
    <mergeCell ref="K60:K61"/>
    <mergeCell ref="N60:N61"/>
    <mergeCell ref="O60:O61"/>
    <mergeCell ref="P60:P61"/>
    <mergeCell ref="A62:A67"/>
    <mergeCell ref="B62:B67"/>
    <mergeCell ref="C62:C67"/>
    <mergeCell ref="D62:D67"/>
    <mergeCell ref="E62:E67"/>
    <mergeCell ref="N62:N67"/>
    <mergeCell ref="O62:O67"/>
    <mergeCell ref="P62:P67"/>
    <mergeCell ref="A68:A71"/>
    <mergeCell ref="B68:B71"/>
    <mergeCell ref="C68:C71"/>
    <mergeCell ref="D68:D71"/>
    <mergeCell ref="E68:E71"/>
    <mergeCell ref="F68:F71"/>
    <mergeCell ref="G68:G71"/>
    <mergeCell ref="F62:F67"/>
    <mergeCell ref="G62:G67"/>
    <mergeCell ref="H62:H67"/>
    <mergeCell ref="I62:I67"/>
    <mergeCell ref="J62:J67"/>
    <mergeCell ref="K62:K67"/>
    <mergeCell ref="P68:P71"/>
    <mergeCell ref="H68:H71"/>
    <mergeCell ref="I68:I71"/>
    <mergeCell ref="A73:A78"/>
    <mergeCell ref="B73:B78"/>
    <mergeCell ref="C73:C78"/>
    <mergeCell ref="D73:D78"/>
    <mergeCell ref="E73:E78"/>
    <mergeCell ref="F73:F78"/>
    <mergeCell ref="G73:G78"/>
    <mergeCell ref="H73:H78"/>
    <mergeCell ref="I73:I78"/>
    <mergeCell ref="J68:J71"/>
    <mergeCell ref="K68:K71"/>
    <mergeCell ref="N68:N71"/>
    <mergeCell ref="O68:O71"/>
    <mergeCell ref="J73:J78"/>
    <mergeCell ref="K73:K78"/>
    <mergeCell ref="N73:N78"/>
    <mergeCell ref="O73:O78"/>
    <mergeCell ref="P73:P78"/>
    <mergeCell ref="A79:A84"/>
    <mergeCell ref="B79:B84"/>
    <mergeCell ref="C79:C84"/>
    <mergeCell ref="D79:D84"/>
    <mergeCell ref="E79:E84"/>
    <mergeCell ref="N79:N84"/>
    <mergeCell ref="O79:O84"/>
    <mergeCell ref="P79:P84"/>
    <mergeCell ref="F79:F84"/>
    <mergeCell ref="G79:G84"/>
    <mergeCell ref="H79:H84"/>
    <mergeCell ref="I79:I84"/>
    <mergeCell ref="J79:J84"/>
    <mergeCell ref="K79:K84"/>
  </mergeCells>
  <pageMargins left="0.11811023622047245" right="0.11811023622047245" top="0.35433070866141736" bottom="0.35433070866141736" header="0.31496062992125984" footer="0.31496062992125984"/>
  <pageSetup paperSize="8" scale="5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89"/>
  <sheetViews>
    <sheetView topLeftCell="A154" zoomScale="50" zoomScaleNormal="50" workbookViewId="0">
      <selection activeCell="K152" sqref="K152:K157"/>
    </sheetView>
  </sheetViews>
  <sheetFormatPr defaultRowHeight="15"/>
  <cols>
    <col min="1" max="1" width="4.7109375" bestFit="1" customWidth="1"/>
    <col min="2" max="2" width="6.85546875" customWidth="1"/>
    <col min="3" max="3" width="10" bestFit="1" customWidth="1"/>
    <col min="4" max="4" width="8.85546875" bestFit="1" customWidth="1"/>
    <col min="5" max="5" width="24.28515625" customWidth="1"/>
    <col min="6" max="6" width="59.7109375" bestFit="1" customWidth="1"/>
    <col min="7" max="7" width="64.140625" customWidth="1"/>
    <col min="8" max="8" width="35.28515625" bestFit="1" customWidth="1"/>
    <col min="9" max="9" width="45.140625" customWidth="1"/>
    <col min="10" max="10" width="33.140625" bestFit="1" customWidth="1"/>
    <col min="11" max="11" width="26" bestFit="1" customWidth="1"/>
    <col min="12" max="12" width="22.85546875" customWidth="1"/>
    <col min="13" max="13" width="18.7109375" customWidth="1"/>
    <col min="14" max="14" width="13.4257812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8.7109375" customWidth="1"/>
    <col min="270" max="270" width="13.4257812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8.7109375" customWidth="1"/>
    <col min="526" max="526" width="13.4257812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8.7109375" customWidth="1"/>
    <col min="782" max="782" width="13.4257812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8.7109375" customWidth="1"/>
    <col min="1038" max="1038" width="13.4257812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8.7109375" customWidth="1"/>
    <col min="1294" max="1294" width="13.4257812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8.7109375" customWidth="1"/>
    <col min="1550" max="1550" width="13.4257812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8.7109375" customWidth="1"/>
    <col min="1806" max="1806" width="13.4257812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8.7109375" customWidth="1"/>
    <col min="2062" max="2062" width="13.4257812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8.7109375" customWidth="1"/>
    <col min="2318" max="2318" width="13.4257812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8.7109375" customWidth="1"/>
    <col min="2574" max="2574" width="13.4257812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8.7109375" customWidth="1"/>
    <col min="2830" max="2830" width="13.4257812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8.7109375" customWidth="1"/>
    <col min="3086" max="3086" width="13.4257812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8.7109375" customWidth="1"/>
    <col min="3342" max="3342" width="13.4257812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8.7109375" customWidth="1"/>
    <col min="3598" max="3598" width="13.4257812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8.7109375" customWidth="1"/>
    <col min="3854" max="3854" width="13.4257812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8.7109375" customWidth="1"/>
    <col min="4110" max="4110" width="13.4257812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8.7109375" customWidth="1"/>
    <col min="4366" max="4366" width="13.4257812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8.7109375" customWidth="1"/>
    <col min="4622" max="4622" width="13.4257812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8.7109375" customWidth="1"/>
    <col min="4878" max="4878" width="13.4257812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8.7109375" customWidth="1"/>
    <col min="5134" max="5134" width="13.4257812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8.7109375" customWidth="1"/>
    <col min="5390" max="5390" width="13.4257812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8.7109375" customWidth="1"/>
    <col min="5646" max="5646" width="13.4257812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8.7109375" customWidth="1"/>
    <col min="5902" max="5902" width="13.4257812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8.7109375" customWidth="1"/>
    <col min="6158" max="6158" width="13.4257812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8.7109375" customWidth="1"/>
    <col min="6414" max="6414" width="13.4257812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8.7109375" customWidth="1"/>
    <col min="6670" max="6670" width="13.4257812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8.7109375" customWidth="1"/>
    <col min="6926" max="6926" width="13.4257812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8.7109375" customWidth="1"/>
    <col min="7182" max="7182" width="13.4257812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8.7109375" customWidth="1"/>
    <col min="7438" max="7438" width="13.4257812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8.7109375" customWidth="1"/>
    <col min="7694" max="7694" width="13.4257812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8.7109375" customWidth="1"/>
    <col min="7950" max="7950" width="13.4257812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8.7109375" customWidth="1"/>
    <col min="8206" max="8206" width="13.4257812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8.7109375" customWidth="1"/>
    <col min="8462" max="8462" width="13.4257812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8.7109375" customWidth="1"/>
    <col min="8718" max="8718" width="13.4257812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8.7109375" customWidth="1"/>
    <col min="8974" max="8974" width="13.4257812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8.7109375" customWidth="1"/>
    <col min="9230" max="9230" width="13.4257812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8.7109375" customWidth="1"/>
    <col min="9486" max="9486" width="13.4257812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8.7109375" customWidth="1"/>
    <col min="9742" max="9742" width="13.4257812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8.7109375" customWidth="1"/>
    <col min="9998" max="9998" width="13.4257812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8.7109375" customWidth="1"/>
    <col min="10254" max="10254" width="13.4257812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8.7109375" customWidth="1"/>
    <col min="10510" max="10510" width="13.4257812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8.7109375" customWidth="1"/>
    <col min="10766" max="10766" width="13.4257812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8.7109375" customWidth="1"/>
    <col min="11022" max="11022" width="13.4257812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8.7109375" customWidth="1"/>
    <col min="11278" max="11278" width="13.4257812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8.7109375" customWidth="1"/>
    <col min="11534" max="11534" width="13.4257812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8.7109375" customWidth="1"/>
    <col min="11790" max="11790" width="13.4257812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8.7109375" customWidth="1"/>
    <col min="12046" max="12046" width="13.4257812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8.7109375" customWidth="1"/>
    <col min="12302" max="12302" width="13.4257812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8.7109375" customWidth="1"/>
    <col min="12558" max="12558" width="13.4257812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8.7109375" customWidth="1"/>
    <col min="12814" max="12814" width="13.4257812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8.7109375" customWidth="1"/>
    <col min="13070" max="13070" width="13.4257812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8.7109375" customWidth="1"/>
    <col min="13326" max="13326" width="13.4257812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8.7109375" customWidth="1"/>
    <col min="13582" max="13582" width="13.4257812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8.7109375" customWidth="1"/>
    <col min="13838" max="13838" width="13.4257812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8.7109375" customWidth="1"/>
    <col min="14094" max="14094" width="13.4257812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8.7109375" customWidth="1"/>
    <col min="14350" max="14350" width="13.4257812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8.7109375" customWidth="1"/>
    <col min="14606" max="14606" width="13.4257812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8.7109375" customWidth="1"/>
    <col min="14862" max="14862" width="13.4257812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8.7109375" customWidth="1"/>
    <col min="15118" max="15118" width="13.4257812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8.7109375" customWidth="1"/>
    <col min="15374" max="15374" width="13.4257812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8.7109375" customWidth="1"/>
    <col min="15630" max="15630" width="13.4257812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8.7109375" customWidth="1"/>
    <col min="15886" max="15886" width="13.4257812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8.7109375" customWidth="1"/>
    <col min="16142" max="16142" width="13.42578125" customWidth="1"/>
    <col min="16143" max="16143" width="14.7109375" customWidth="1"/>
    <col min="16144" max="16144" width="9" bestFit="1" customWidth="1"/>
  </cols>
  <sheetData>
    <row r="2" spans="1:16" ht="15.75">
      <c r="A2" s="54" t="s">
        <v>707</v>
      </c>
      <c r="B2" s="55"/>
      <c r="C2" s="55"/>
      <c r="D2" s="55"/>
      <c r="E2" s="55"/>
      <c r="F2" s="55"/>
      <c r="G2" s="55"/>
      <c r="H2" s="55"/>
      <c r="I2" s="55"/>
      <c r="J2" s="55"/>
      <c r="K2" s="55"/>
      <c r="L2" s="55"/>
      <c r="M2" s="55"/>
      <c r="N2" s="544"/>
      <c r="O2" s="545"/>
      <c r="P2" s="545"/>
    </row>
    <row r="3" spans="1:16" ht="15.75">
      <c r="A3" s="54"/>
      <c r="B3" s="55"/>
      <c r="C3" s="55"/>
      <c r="D3" s="55"/>
      <c r="E3" s="55"/>
      <c r="F3" s="55"/>
      <c r="G3" s="55"/>
      <c r="H3" s="55"/>
      <c r="I3" s="55"/>
      <c r="J3" s="55"/>
      <c r="K3" s="55"/>
      <c r="L3" s="55"/>
      <c r="M3" s="55"/>
    </row>
    <row r="4" spans="1:16" s="3" customFormat="1" ht="30" customHeight="1">
      <c r="A4" s="473" t="s">
        <v>1</v>
      </c>
      <c r="B4" s="470" t="s">
        <v>2</v>
      </c>
      <c r="C4" s="470" t="s">
        <v>3</v>
      </c>
      <c r="D4" s="473" t="s">
        <v>4</v>
      </c>
      <c r="E4" s="473" t="s">
        <v>5</v>
      </c>
      <c r="F4" s="473" t="s">
        <v>6</v>
      </c>
      <c r="G4" s="473" t="s">
        <v>7</v>
      </c>
      <c r="H4" s="473" t="s">
        <v>8</v>
      </c>
      <c r="I4" s="473" t="s">
        <v>9</v>
      </c>
      <c r="J4" s="475" t="s">
        <v>10</v>
      </c>
      <c r="K4" s="476"/>
      <c r="L4" s="477" t="s">
        <v>11</v>
      </c>
      <c r="M4" s="477"/>
      <c r="N4" s="470" t="s">
        <v>12</v>
      </c>
      <c r="O4" s="470" t="s">
        <v>13</v>
      </c>
      <c r="P4" s="470" t="s">
        <v>14</v>
      </c>
    </row>
    <row r="5" spans="1:16" s="3" customFormat="1" ht="35.25" customHeight="1">
      <c r="A5" s="474"/>
      <c r="B5" s="471"/>
      <c r="C5" s="471"/>
      <c r="D5" s="474"/>
      <c r="E5" s="474"/>
      <c r="F5" s="474"/>
      <c r="G5" s="474"/>
      <c r="H5" s="474"/>
      <c r="I5" s="474"/>
      <c r="J5" s="53">
        <v>2016</v>
      </c>
      <c r="K5" s="53">
        <v>2017</v>
      </c>
      <c r="L5" s="52" t="s">
        <v>15</v>
      </c>
      <c r="M5" s="52" t="s">
        <v>16</v>
      </c>
      <c r="N5" s="471"/>
      <c r="O5" s="471"/>
      <c r="P5" s="471"/>
    </row>
    <row r="6" spans="1:16" s="19" customFormat="1" ht="50.25" customHeight="1">
      <c r="A6" s="119">
        <v>1</v>
      </c>
      <c r="B6" s="119">
        <v>10</v>
      </c>
      <c r="C6" s="119" t="s">
        <v>476</v>
      </c>
      <c r="D6" s="119" t="s">
        <v>462</v>
      </c>
      <c r="E6" s="72" t="s">
        <v>708</v>
      </c>
      <c r="F6" s="374" t="s">
        <v>709</v>
      </c>
      <c r="G6" s="73" t="s">
        <v>710</v>
      </c>
      <c r="H6" s="73" t="s">
        <v>711</v>
      </c>
      <c r="I6" s="73" t="s">
        <v>712</v>
      </c>
      <c r="J6" s="119" t="s">
        <v>713</v>
      </c>
      <c r="K6" s="119" t="s">
        <v>204</v>
      </c>
      <c r="L6" s="73" t="s">
        <v>37</v>
      </c>
      <c r="M6" s="375">
        <v>1</v>
      </c>
      <c r="N6" s="122">
        <v>89973.16</v>
      </c>
      <c r="O6" s="73" t="s">
        <v>714</v>
      </c>
      <c r="P6" s="119" t="s">
        <v>29</v>
      </c>
    </row>
    <row r="7" spans="1:16" s="19" customFormat="1" ht="38.25">
      <c r="A7" s="119">
        <v>2</v>
      </c>
      <c r="B7" s="119">
        <v>10</v>
      </c>
      <c r="C7" s="379" t="s">
        <v>476</v>
      </c>
      <c r="D7" s="379" t="s">
        <v>462</v>
      </c>
      <c r="E7" s="72" t="s">
        <v>708</v>
      </c>
      <c r="F7" s="73" t="s">
        <v>715</v>
      </c>
      <c r="G7" s="73" t="s">
        <v>716</v>
      </c>
      <c r="H7" s="73" t="s">
        <v>717</v>
      </c>
      <c r="I7" s="73" t="s">
        <v>718</v>
      </c>
      <c r="J7" s="119" t="s">
        <v>719</v>
      </c>
      <c r="K7" s="119" t="s">
        <v>204</v>
      </c>
      <c r="L7" s="73" t="s">
        <v>720</v>
      </c>
      <c r="M7" s="375">
        <v>1</v>
      </c>
      <c r="N7" s="122">
        <v>18500</v>
      </c>
      <c r="O7" s="73" t="s">
        <v>714</v>
      </c>
      <c r="P7" s="119" t="s">
        <v>29</v>
      </c>
    </row>
    <row r="8" spans="1:16" s="19" customFormat="1" ht="38.25">
      <c r="A8" s="119">
        <v>3</v>
      </c>
      <c r="B8" s="119">
        <v>12</v>
      </c>
      <c r="C8" s="379" t="s">
        <v>461</v>
      </c>
      <c r="D8" s="119" t="s">
        <v>50</v>
      </c>
      <c r="E8" s="72" t="s">
        <v>708</v>
      </c>
      <c r="F8" s="73" t="s">
        <v>721</v>
      </c>
      <c r="G8" s="73" t="s">
        <v>722</v>
      </c>
      <c r="H8" s="73" t="s">
        <v>723</v>
      </c>
      <c r="I8" s="73" t="s">
        <v>724</v>
      </c>
      <c r="J8" s="119" t="s">
        <v>719</v>
      </c>
      <c r="K8" s="119" t="s">
        <v>204</v>
      </c>
      <c r="L8" s="73" t="s">
        <v>77</v>
      </c>
      <c r="M8" s="375">
        <v>3500</v>
      </c>
      <c r="N8" s="122">
        <v>30000</v>
      </c>
      <c r="O8" s="73" t="s">
        <v>714</v>
      </c>
      <c r="P8" s="119" t="s">
        <v>29</v>
      </c>
    </row>
    <row r="9" spans="1:16" s="19" customFormat="1" ht="25.5">
      <c r="A9" s="469">
        <v>4</v>
      </c>
      <c r="B9" s="469">
        <v>12</v>
      </c>
      <c r="C9" s="469" t="s">
        <v>461</v>
      </c>
      <c r="D9" s="469" t="s">
        <v>50</v>
      </c>
      <c r="E9" s="479" t="s">
        <v>708</v>
      </c>
      <c r="F9" s="472" t="s">
        <v>725</v>
      </c>
      <c r="G9" s="472" t="s">
        <v>726</v>
      </c>
      <c r="H9" s="469" t="s">
        <v>727</v>
      </c>
      <c r="I9" s="472" t="s">
        <v>724</v>
      </c>
      <c r="J9" s="469" t="s">
        <v>719</v>
      </c>
      <c r="K9" s="469" t="s">
        <v>204</v>
      </c>
      <c r="L9" s="377" t="s">
        <v>26</v>
      </c>
      <c r="M9" s="375">
        <v>1</v>
      </c>
      <c r="N9" s="530">
        <v>60000</v>
      </c>
      <c r="O9" s="472" t="s">
        <v>714</v>
      </c>
      <c r="P9" s="469" t="s">
        <v>29</v>
      </c>
    </row>
    <row r="10" spans="1:16" s="19" customFormat="1" ht="38.25">
      <c r="A10" s="469"/>
      <c r="B10" s="469"/>
      <c r="C10" s="469"/>
      <c r="D10" s="469"/>
      <c r="E10" s="479"/>
      <c r="F10" s="472"/>
      <c r="G10" s="472"/>
      <c r="H10" s="469"/>
      <c r="I10" s="472"/>
      <c r="J10" s="469"/>
      <c r="K10" s="469"/>
      <c r="L10" s="377" t="s">
        <v>75</v>
      </c>
      <c r="M10" s="375">
        <v>250</v>
      </c>
      <c r="N10" s="530"/>
      <c r="O10" s="472"/>
      <c r="P10" s="469"/>
    </row>
    <row r="11" spans="1:16" s="19" customFormat="1" ht="12.75">
      <c r="A11" s="469">
        <v>5</v>
      </c>
      <c r="B11" s="469">
        <v>11</v>
      </c>
      <c r="C11" s="469">
        <v>5</v>
      </c>
      <c r="D11" s="469" t="s">
        <v>58</v>
      </c>
      <c r="E11" s="479" t="s">
        <v>708</v>
      </c>
      <c r="F11" s="472" t="s">
        <v>728</v>
      </c>
      <c r="G11" s="546" t="s">
        <v>729</v>
      </c>
      <c r="H11" s="469" t="s">
        <v>730</v>
      </c>
      <c r="I11" s="472" t="s">
        <v>731</v>
      </c>
      <c r="J11" s="469" t="s">
        <v>732</v>
      </c>
      <c r="K11" s="469" t="s">
        <v>204</v>
      </c>
      <c r="L11" s="377" t="s">
        <v>155</v>
      </c>
      <c r="M11" s="375">
        <v>1</v>
      </c>
      <c r="N11" s="530">
        <v>15000</v>
      </c>
      <c r="O11" s="472" t="s">
        <v>714</v>
      </c>
      <c r="P11" s="469" t="s">
        <v>29</v>
      </c>
    </row>
    <row r="12" spans="1:16" s="19" customFormat="1" ht="25.5">
      <c r="A12" s="469"/>
      <c r="B12" s="469"/>
      <c r="C12" s="469"/>
      <c r="D12" s="469"/>
      <c r="E12" s="479"/>
      <c r="F12" s="472"/>
      <c r="G12" s="472"/>
      <c r="H12" s="469"/>
      <c r="I12" s="472"/>
      <c r="J12" s="469"/>
      <c r="K12" s="469"/>
      <c r="L12" s="377" t="s">
        <v>733</v>
      </c>
      <c r="M12" s="375">
        <v>20</v>
      </c>
      <c r="N12" s="530"/>
      <c r="O12" s="472"/>
      <c r="P12" s="469"/>
    </row>
    <row r="13" spans="1:16" s="19" customFormat="1" ht="25.5">
      <c r="A13" s="469"/>
      <c r="B13" s="469"/>
      <c r="C13" s="469"/>
      <c r="D13" s="469"/>
      <c r="E13" s="479"/>
      <c r="F13" s="472"/>
      <c r="G13" s="472"/>
      <c r="H13" s="469"/>
      <c r="I13" s="472"/>
      <c r="J13" s="469"/>
      <c r="K13" s="469"/>
      <c r="L13" s="73" t="s">
        <v>77</v>
      </c>
      <c r="M13" s="375">
        <v>2000</v>
      </c>
      <c r="N13" s="530"/>
      <c r="O13" s="472"/>
      <c r="P13" s="469"/>
    </row>
    <row r="14" spans="1:16" s="19" customFormat="1" ht="12.75">
      <c r="A14" s="469">
        <v>6</v>
      </c>
      <c r="B14" s="469">
        <v>11</v>
      </c>
      <c r="C14" s="469">
        <v>5</v>
      </c>
      <c r="D14" s="469" t="s">
        <v>58</v>
      </c>
      <c r="E14" s="479" t="s">
        <v>708</v>
      </c>
      <c r="F14" s="472" t="s">
        <v>734</v>
      </c>
      <c r="G14" s="472" t="s">
        <v>735</v>
      </c>
      <c r="H14" s="529" t="s">
        <v>730</v>
      </c>
      <c r="I14" s="472" t="s">
        <v>736</v>
      </c>
      <c r="J14" s="469" t="s">
        <v>732</v>
      </c>
      <c r="K14" s="469" t="s">
        <v>204</v>
      </c>
      <c r="L14" s="377" t="s">
        <v>155</v>
      </c>
      <c r="M14" s="375">
        <v>1</v>
      </c>
      <c r="N14" s="530">
        <v>25000</v>
      </c>
      <c r="O14" s="472" t="s">
        <v>714</v>
      </c>
      <c r="P14" s="469" t="s">
        <v>29</v>
      </c>
    </row>
    <row r="15" spans="1:16" s="19" customFormat="1" ht="25.5">
      <c r="A15" s="469"/>
      <c r="B15" s="469"/>
      <c r="C15" s="469"/>
      <c r="D15" s="469"/>
      <c r="E15" s="479"/>
      <c r="F15" s="472"/>
      <c r="G15" s="472"/>
      <c r="H15" s="469"/>
      <c r="I15" s="472"/>
      <c r="J15" s="469"/>
      <c r="K15" s="469"/>
      <c r="L15" s="377" t="s">
        <v>733</v>
      </c>
      <c r="M15" s="375">
        <f>15*50</f>
        <v>750</v>
      </c>
      <c r="N15" s="530"/>
      <c r="O15" s="472"/>
      <c r="P15" s="469"/>
    </row>
    <row r="16" spans="1:16" s="19" customFormat="1" ht="25.5">
      <c r="A16" s="469"/>
      <c r="B16" s="469"/>
      <c r="C16" s="469"/>
      <c r="D16" s="469"/>
      <c r="E16" s="479"/>
      <c r="F16" s="472"/>
      <c r="G16" s="472"/>
      <c r="H16" s="469"/>
      <c r="I16" s="472"/>
      <c r="J16" s="469"/>
      <c r="K16" s="469"/>
      <c r="L16" s="73" t="s">
        <v>77</v>
      </c>
      <c r="M16" s="375">
        <v>2000</v>
      </c>
      <c r="N16" s="530"/>
      <c r="O16" s="472"/>
      <c r="P16" s="469"/>
    </row>
    <row r="17" spans="1:16" s="19" customFormat="1" ht="12.75">
      <c r="A17" s="469">
        <v>7</v>
      </c>
      <c r="B17" s="469">
        <v>12</v>
      </c>
      <c r="C17" s="469">
        <v>3</v>
      </c>
      <c r="D17" s="469" t="s">
        <v>50</v>
      </c>
      <c r="E17" s="479" t="s">
        <v>708</v>
      </c>
      <c r="F17" s="472" t="s">
        <v>737</v>
      </c>
      <c r="G17" s="472" t="s">
        <v>738</v>
      </c>
      <c r="H17" s="469" t="s">
        <v>730</v>
      </c>
      <c r="I17" s="472" t="s">
        <v>739</v>
      </c>
      <c r="J17" s="469" t="s">
        <v>732</v>
      </c>
      <c r="K17" s="469" t="s">
        <v>204</v>
      </c>
      <c r="L17" s="377" t="s">
        <v>155</v>
      </c>
      <c r="M17" s="375">
        <v>1</v>
      </c>
      <c r="N17" s="530">
        <v>21000</v>
      </c>
      <c r="O17" s="472" t="s">
        <v>714</v>
      </c>
      <c r="P17" s="469" t="s">
        <v>29</v>
      </c>
    </row>
    <row r="18" spans="1:16" s="19" customFormat="1" ht="25.5">
      <c r="A18" s="469"/>
      <c r="B18" s="469"/>
      <c r="C18" s="469"/>
      <c r="D18" s="469"/>
      <c r="E18" s="479"/>
      <c r="F18" s="472"/>
      <c r="G18" s="472"/>
      <c r="H18" s="469"/>
      <c r="I18" s="472"/>
      <c r="J18" s="469"/>
      <c r="K18" s="469"/>
      <c r="L18" s="377" t="s">
        <v>733</v>
      </c>
      <c r="M18" s="375">
        <v>15</v>
      </c>
      <c r="N18" s="530"/>
      <c r="O18" s="472"/>
      <c r="P18" s="469"/>
    </row>
    <row r="19" spans="1:16" s="19" customFormat="1" ht="25.5">
      <c r="A19" s="469"/>
      <c r="B19" s="469"/>
      <c r="C19" s="469"/>
      <c r="D19" s="469"/>
      <c r="E19" s="479"/>
      <c r="F19" s="472"/>
      <c r="G19" s="472"/>
      <c r="H19" s="469"/>
      <c r="I19" s="472"/>
      <c r="J19" s="469"/>
      <c r="K19" s="469"/>
      <c r="L19" s="73" t="s">
        <v>77</v>
      </c>
      <c r="M19" s="375">
        <v>2000</v>
      </c>
      <c r="N19" s="530"/>
      <c r="O19" s="472"/>
      <c r="P19" s="469"/>
    </row>
    <row r="20" spans="1:16" s="19" customFormat="1" ht="38.25">
      <c r="A20" s="119">
        <v>8</v>
      </c>
      <c r="B20" s="119">
        <v>12</v>
      </c>
      <c r="C20" s="379" t="s">
        <v>461</v>
      </c>
      <c r="D20" s="119" t="s">
        <v>50</v>
      </c>
      <c r="E20" s="72" t="s">
        <v>708</v>
      </c>
      <c r="F20" s="73" t="s">
        <v>740</v>
      </c>
      <c r="G20" s="73" t="s">
        <v>741</v>
      </c>
      <c r="H20" s="73" t="s">
        <v>742</v>
      </c>
      <c r="I20" s="73" t="s">
        <v>743</v>
      </c>
      <c r="J20" s="119" t="s">
        <v>732</v>
      </c>
      <c r="K20" s="119" t="s">
        <v>204</v>
      </c>
      <c r="L20" s="377" t="s">
        <v>568</v>
      </c>
      <c r="M20" s="375">
        <v>30</v>
      </c>
      <c r="N20" s="122">
        <v>33000</v>
      </c>
      <c r="O20" s="73" t="s">
        <v>714</v>
      </c>
      <c r="P20" s="119" t="s">
        <v>29</v>
      </c>
    </row>
    <row r="21" spans="1:16" s="19" customFormat="1" ht="38.25">
      <c r="A21" s="469">
        <v>9</v>
      </c>
      <c r="B21" s="469">
        <v>12</v>
      </c>
      <c r="C21" s="529" t="s">
        <v>461</v>
      </c>
      <c r="D21" s="469" t="s">
        <v>50</v>
      </c>
      <c r="E21" s="479" t="s">
        <v>708</v>
      </c>
      <c r="F21" s="472" t="s">
        <v>744</v>
      </c>
      <c r="G21" s="472" t="s">
        <v>726</v>
      </c>
      <c r="H21" s="472" t="s">
        <v>745</v>
      </c>
      <c r="I21" s="472" t="s">
        <v>746</v>
      </c>
      <c r="J21" s="469" t="s">
        <v>732</v>
      </c>
      <c r="K21" s="469" t="s">
        <v>204</v>
      </c>
      <c r="L21" s="73" t="s">
        <v>582</v>
      </c>
      <c r="M21" s="375">
        <v>2</v>
      </c>
      <c r="N21" s="530">
        <v>126000</v>
      </c>
      <c r="O21" s="472" t="s">
        <v>714</v>
      </c>
      <c r="P21" s="469" t="s">
        <v>29</v>
      </c>
    </row>
    <row r="22" spans="1:16" s="19" customFormat="1" ht="51">
      <c r="A22" s="469"/>
      <c r="B22" s="469"/>
      <c r="C22" s="529"/>
      <c r="D22" s="469"/>
      <c r="E22" s="479"/>
      <c r="F22" s="472"/>
      <c r="G22" s="472"/>
      <c r="H22" s="472"/>
      <c r="I22" s="472"/>
      <c r="J22" s="469"/>
      <c r="K22" s="469"/>
      <c r="L22" s="73" t="s">
        <v>458</v>
      </c>
      <c r="M22" s="375">
        <f>2*20</f>
        <v>40</v>
      </c>
      <c r="N22" s="530"/>
      <c r="O22" s="472"/>
      <c r="P22" s="469"/>
    </row>
    <row r="23" spans="1:16" s="19" customFormat="1" ht="38.25">
      <c r="A23" s="119">
        <v>10</v>
      </c>
      <c r="B23" s="119">
        <v>10</v>
      </c>
      <c r="C23" s="379" t="s">
        <v>747</v>
      </c>
      <c r="D23" s="379" t="s">
        <v>462</v>
      </c>
      <c r="E23" s="72" t="s">
        <v>708</v>
      </c>
      <c r="F23" s="73" t="s">
        <v>748</v>
      </c>
      <c r="G23" s="73" t="s">
        <v>749</v>
      </c>
      <c r="H23" s="73" t="s">
        <v>750</v>
      </c>
      <c r="I23" s="73" t="s">
        <v>751</v>
      </c>
      <c r="J23" s="73" t="s">
        <v>752</v>
      </c>
      <c r="K23" s="119" t="s">
        <v>204</v>
      </c>
      <c r="L23" s="73" t="s">
        <v>720</v>
      </c>
      <c r="M23" s="375">
        <v>1</v>
      </c>
      <c r="N23" s="122">
        <v>65000</v>
      </c>
      <c r="O23" s="73" t="s">
        <v>714</v>
      </c>
      <c r="P23" s="119" t="s">
        <v>29</v>
      </c>
    </row>
    <row r="24" spans="1:16" s="19" customFormat="1" ht="38.25">
      <c r="A24" s="119">
        <v>11</v>
      </c>
      <c r="B24" s="119">
        <v>10</v>
      </c>
      <c r="C24" s="379" t="s">
        <v>476</v>
      </c>
      <c r="D24" s="379" t="s">
        <v>462</v>
      </c>
      <c r="E24" s="72" t="s">
        <v>708</v>
      </c>
      <c r="F24" s="73" t="s">
        <v>753</v>
      </c>
      <c r="G24" s="73" t="s">
        <v>754</v>
      </c>
      <c r="H24" s="119" t="s">
        <v>755</v>
      </c>
      <c r="I24" s="73" t="s">
        <v>756</v>
      </c>
      <c r="J24" s="119" t="s">
        <v>713</v>
      </c>
      <c r="K24" s="119" t="s">
        <v>204</v>
      </c>
      <c r="L24" s="73" t="s">
        <v>720</v>
      </c>
      <c r="M24" s="375">
        <v>1</v>
      </c>
      <c r="N24" s="122">
        <v>20000</v>
      </c>
      <c r="O24" s="73" t="s">
        <v>714</v>
      </c>
      <c r="P24" s="119" t="s">
        <v>29</v>
      </c>
    </row>
    <row r="25" spans="1:16" s="19" customFormat="1" ht="12.75">
      <c r="A25" s="469">
        <v>12</v>
      </c>
      <c r="B25" s="469">
        <v>13</v>
      </c>
      <c r="C25" s="469" t="s">
        <v>68</v>
      </c>
      <c r="D25" s="469" t="s">
        <v>412</v>
      </c>
      <c r="E25" s="479" t="s">
        <v>708</v>
      </c>
      <c r="F25" s="472" t="s">
        <v>757</v>
      </c>
      <c r="G25" s="472" t="s">
        <v>758</v>
      </c>
      <c r="H25" s="469" t="s">
        <v>730</v>
      </c>
      <c r="I25" s="472" t="s">
        <v>759</v>
      </c>
      <c r="J25" s="469" t="s">
        <v>760</v>
      </c>
      <c r="K25" s="469" t="s">
        <v>204</v>
      </c>
      <c r="L25" s="377" t="s">
        <v>155</v>
      </c>
      <c r="M25" s="375">
        <v>1</v>
      </c>
      <c r="N25" s="530">
        <v>5535</v>
      </c>
      <c r="O25" s="472" t="s">
        <v>714</v>
      </c>
      <c r="P25" s="469" t="s">
        <v>29</v>
      </c>
    </row>
    <row r="26" spans="1:16" s="19" customFormat="1" ht="25.5">
      <c r="A26" s="469"/>
      <c r="B26" s="469"/>
      <c r="C26" s="469"/>
      <c r="D26" s="469"/>
      <c r="E26" s="479"/>
      <c r="F26" s="472"/>
      <c r="G26" s="472"/>
      <c r="H26" s="469"/>
      <c r="I26" s="472"/>
      <c r="J26" s="469"/>
      <c r="K26" s="469"/>
      <c r="L26" s="377" t="s">
        <v>733</v>
      </c>
      <c r="M26" s="375">
        <v>50</v>
      </c>
      <c r="N26" s="530"/>
      <c r="O26" s="472"/>
      <c r="P26" s="469"/>
    </row>
    <row r="27" spans="1:16" s="19" customFormat="1" ht="12.75">
      <c r="A27" s="469">
        <v>13</v>
      </c>
      <c r="B27" s="469">
        <v>13</v>
      </c>
      <c r="C27" s="529" t="s">
        <v>80</v>
      </c>
      <c r="D27" s="529" t="s">
        <v>412</v>
      </c>
      <c r="E27" s="479" t="s">
        <v>708</v>
      </c>
      <c r="F27" s="472" t="s">
        <v>761</v>
      </c>
      <c r="G27" s="472" t="s">
        <v>762</v>
      </c>
      <c r="H27" s="469" t="s">
        <v>730</v>
      </c>
      <c r="I27" s="472" t="s">
        <v>763</v>
      </c>
      <c r="J27" s="469" t="s">
        <v>719</v>
      </c>
      <c r="K27" s="469" t="s">
        <v>204</v>
      </c>
      <c r="L27" s="377" t="s">
        <v>155</v>
      </c>
      <c r="M27" s="375">
        <v>1</v>
      </c>
      <c r="N27" s="530">
        <v>10000</v>
      </c>
      <c r="O27" s="472" t="s">
        <v>714</v>
      </c>
      <c r="P27" s="469" t="s">
        <v>29</v>
      </c>
    </row>
    <row r="28" spans="1:16" s="19" customFormat="1" ht="25.5">
      <c r="A28" s="469"/>
      <c r="B28" s="469"/>
      <c r="C28" s="529"/>
      <c r="D28" s="529"/>
      <c r="E28" s="479"/>
      <c r="F28" s="472"/>
      <c r="G28" s="472"/>
      <c r="H28" s="469"/>
      <c r="I28" s="472"/>
      <c r="J28" s="469"/>
      <c r="K28" s="469"/>
      <c r="L28" s="377" t="s">
        <v>733</v>
      </c>
      <c r="M28" s="375">
        <v>100</v>
      </c>
      <c r="N28" s="530"/>
      <c r="O28" s="472"/>
      <c r="P28" s="469"/>
    </row>
    <row r="29" spans="1:16" s="19" customFormat="1" ht="44.25" customHeight="1">
      <c r="A29" s="119">
        <v>14</v>
      </c>
      <c r="B29" s="119">
        <v>10</v>
      </c>
      <c r="C29" s="379" t="s">
        <v>747</v>
      </c>
      <c r="D29" s="379" t="s">
        <v>462</v>
      </c>
      <c r="E29" s="72" t="s">
        <v>708</v>
      </c>
      <c r="F29" s="73" t="s">
        <v>764</v>
      </c>
      <c r="G29" s="73" t="s">
        <v>716</v>
      </c>
      <c r="H29" s="119" t="s">
        <v>717</v>
      </c>
      <c r="I29" s="73" t="s">
        <v>765</v>
      </c>
      <c r="J29" s="119" t="s">
        <v>719</v>
      </c>
      <c r="K29" s="119" t="s">
        <v>204</v>
      </c>
      <c r="L29" s="73" t="s">
        <v>720</v>
      </c>
      <c r="M29" s="375">
        <v>1</v>
      </c>
      <c r="N29" s="122">
        <v>21000</v>
      </c>
      <c r="O29" s="73" t="s">
        <v>714</v>
      </c>
      <c r="P29" s="119" t="s">
        <v>29</v>
      </c>
    </row>
    <row r="30" spans="1:16" s="36" customFormat="1" ht="34.5" customHeight="1">
      <c r="A30" s="469">
        <v>15</v>
      </c>
      <c r="B30" s="469">
        <v>13</v>
      </c>
      <c r="C30" s="469" t="s">
        <v>747</v>
      </c>
      <c r="D30" s="469" t="s">
        <v>766</v>
      </c>
      <c r="E30" s="479" t="s">
        <v>708</v>
      </c>
      <c r="F30" s="472" t="s">
        <v>767</v>
      </c>
      <c r="G30" s="472" t="s">
        <v>768</v>
      </c>
      <c r="H30" s="469" t="s">
        <v>769</v>
      </c>
      <c r="I30" s="472" t="s">
        <v>770</v>
      </c>
      <c r="J30" s="469" t="s">
        <v>772</v>
      </c>
      <c r="K30" s="469" t="s">
        <v>204</v>
      </c>
      <c r="L30" s="73" t="s">
        <v>119</v>
      </c>
      <c r="M30" s="375">
        <v>6</v>
      </c>
      <c r="N30" s="530">
        <v>21000</v>
      </c>
      <c r="O30" s="472" t="s">
        <v>714</v>
      </c>
      <c r="P30" s="469" t="s">
        <v>29</v>
      </c>
    </row>
    <row r="31" spans="1:16" s="36" customFormat="1" ht="36" customHeight="1">
      <c r="A31" s="469"/>
      <c r="B31" s="469"/>
      <c r="C31" s="469"/>
      <c r="D31" s="469"/>
      <c r="E31" s="479"/>
      <c r="F31" s="472"/>
      <c r="G31" s="472"/>
      <c r="H31" s="469"/>
      <c r="I31" s="472"/>
      <c r="J31" s="469"/>
      <c r="K31" s="469"/>
      <c r="L31" s="73" t="s">
        <v>120</v>
      </c>
      <c r="M31" s="375">
        <f>6*60</f>
        <v>360</v>
      </c>
      <c r="N31" s="530"/>
      <c r="O31" s="472"/>
      <c r="P31" s="469"/>
    </row>
    <row r="32" spans="1:16" s="36" customFormat="1" ht="12.75">
      <c r="A32" s="469">
        <v>16</v>
      </c>
      <c r="B32" s="469">
        <v>13</v>
      </c>
      <c r="C32" s="469">
        <v>4</v>
      </c>
      <c r="D32" s="469" t="s">
        <v>99</v>
      </c>
      <c r="E32" s="479" t="s">
        <v>708</v>
      </c>
      <c r="F32" s="472" t="s">
        <v>773</v>
      </c>
      <c r="G32" s="472" t="s">
        <v>774</v>
      </c>
      <c r="H32" s="469" t="s">
        <v>730</v>
      </c>
      <c r="I32" s="472" t="s">
        <v>775</v>
      </c>
      <c r="J32" s="469" t="s">
        <v>771</v>
      </c>
      <c r="K32" s="469" t="s">
        <v>204</v>
      </c>
      <c r="L32" s="377" t="s">
        <v>155</v>
      </c>
      <c r="M32" s="375">
        <v>1</v>
      </c>
      <c r="N32" s="530">
        <v>4976</v>
      </c>
      <c r="O32" s="472" t="s">
        <v>714</v>
      </c>
      <c r="P32" s="469" t="s">
        <v>29</v>
      </c>
    </row>
    <row r="33" spans="1:16" s="36" customFormat="1" ht="25.5">
      <c r="A33" s="469"/>
      <c r="B33" s="469"/>
      <c r="C33" s="469"/>
      <c r="D33" s="469"/>
      <c r="E33" s="479"/>
      <c r="F33" s="472"/>
      <c r="G33" s="472"/>
      <c r="H33" s="469"/>
      <c r="I33" s="472"/>
      <c r="J33" s="469"/>
      <c r="K33" s="469"/>
      <c r="L33" s="377" t="s">
        <v>733</v>
      </c>
      <c r="M33" s="375">
        <v>100</v>
      </c>
      <c r="N33" s="530"/>
      <c r="O33" s="472"/>
      <c r="P33" s="469"/>
    </row>
    <row r="34" spans="1:16" s="19" customFormat="1" ht="38.25">
      <c r="A34" s="119">
        <v>17</v>
      </c>
      <c r="B34" s="119">
        <v>10</v>
      </c>
      <c r="C34" s="379" t="s">
        <v>747</v>
      </c>
      <c r="D34" s="379" t="s">
        <v>462</v>
      </c>
      <c r="E34" s="72" t="s">
        <v>708</v>
      </c>
      <c r="F34" s="73" t="s">
        <v>776</v>
      </c>
      <c r="G34" s="73" t="s">
        <v>716</v>
      </c>
      <c r="H34" s="119" t="s">
        <v>717</v>
      </c>
      <c r="I34" s="73" t="s">
        <v>777</v>
      </c>
      <c r="J34" s="119" t="s">
        <v>713</v>
      </c>
      <c r="K34" s="119" t="s">
        <v>204</v>
      </c>
      <c r="L34" s="73" t="s">
        <v>720</v>
      </c>
      <c r="M34" s="375">
        <v>1</v>
      </c>
      <c r="N34" s="122">
        <v>32000</v>
      </c>
      <c r="O34" s="73" t="s">
        <v>714</v>
      </c>
      <c r="P34" s="119" t="s">
        <v>29</v>
      </c>
    </row>
    <row r="35" spans="1:16" s="19" customFormat="1" ht="45.75" customHeight="1">
      <c r="A35" s="469">
        <v>18</v>
      </c>
      <c r="B35" s="469">
        <v>13</v>
      </c>
      <c r="C35" s="529" t="s">
        <v>747</v>
      </c>
      <c r="D35" s="529" t="s">
        <v>412</v>
      </c>
      <c r="E35" s="479" t="s">
        <v>708</v>
      </c>
      <c r="F35" s="472" t="s">
        <v>778</v>
      </c>
      <c r="G35" s="472" t="s">
        <v>749</v>
      </c>
      <c r="H35" s="469" t="s">
        <v>779</v>
      </c>
      <c r="I35" s="472" t="s">
        <v>780</v>
      </c>
      <c r="J35" s="472" t="s">
        <v>781</v>
      </c>
      <c r="K35" s="469" t="s">
        <v>204</v>
      </c>
      <c r="L35" s="73" t="s">
        <v>582</v>
      </c>
      <c r="M35" s="375">
        <v>1</v>
      </c>
      <c r="N35" s="530">
        <v>20000</v>
      </c>
      <c r="O35" s="472" t="s">
        <v>714</v>
      </c>
      <c r="P35" s="469" t="s">
        <v>29</v>
      </c>
    </row>
    <row r="36" spans="1:16" s="19" customFormat="1" ht="51">
      <c r="A36" s="469"/>
      <c r="B36" s="469"/>
      <c r="C36" s="529"/>
      <c r="D36" s="529"/>
      <c r="E36" s="479"/>
      <c r="F36" s="472"/>
      <c r="G36" s="472"/>
      <c r="H36" s="469"/>
      <c r="I36" s="472"/>
      <c r="J36" s="472"/>
      <c r="K36" s="469"/>
      <c r="L36" s="73" t="s">
        <v>458</v>
      </c>
      <c r="M36" s="375">
        <v>6</v>
      </c>
      <c r="N36" s="530"/>
      <c r="O36" s="472"/>
      <c r="P36" s="469"/>
    </row>
    <row r="37" spans="1:16" s="19" customFormat="1" ht="50.25" customHeight="1">
      <c r="A37" s="119">
        <v>19</v>
      </c>
      <c r="B37" s="119">
        <v>10</v>
      </c>
      <c r="C37" s="379" t="s">
        <v>782</v>
      </c>
      <c r="D37" s="379" t="s">
        <v>462</v>
      </c>
      <c r="E37" s="72" t="s">
        <v>708</v>
      </c>
      <c r="F37" s="73" t="s">
        <v>783</v>
      </c>
      <c r="G37" s="73" t="s">
        <v>716</v>
      </c>
      <c r="H37" s="119" t="s">
        <v>717</v>
      </c>
      <c r="I37" s="73" t="s">
        <v>777</v>
      </c>
      <c r="J37" s="119" t="s">
        <v>781</v>
      </c>
      <c r="K37" s="119" t="s">
        <v>204</v>
      </c>
      <c r="L37" s="73" t="s">
        <v>720</v>
      </c>
      <c r="M37" s="375">
        <v>1</v>
      </c>
      <c r="N37" s="122">
        <v>20000</v>
      </c>
      <c r="O37" s="73" t="s">
        <v>714</v>
      </c>
      <c r="P37" s="119" t="s">
        <v>29</v>
      </c>
    </row>
    <row r="38" spans="1:16" s="36" customFormat="1" ht="25.5">
      <c r="A38" s="469">
        <v>20</v>
      </c>
      <c r="B38" s="469">
        <v>10</v>
      </c>
      <c r="C38" s="469" t="s">
        <v>493</v>
      </c>
      <c r="D38" s="469" t="s">
        <v>462</v>
      </c>
      <c r="E38" s="479" t="s">
        <v>708</v>
      </c>
      <c r="F38" s="472" t="s">
        <v>784</v>
      </c>
      <c r="G38" s="472" t="s">
        <v>785</v>
      </c>
      <c r="H38" s="472" t="s">
        <v>786</v>
      </c>
      <c r="I38" s="472" t="s">
        <v>787</v>
      </c>
      <c r="J38" s="469" t="s">
        <v>771</v>
      </c>
      <c r="K38" s="469" t="s">
        <v>204</v>
      </c>
      <c r="L38" s="377" t="s">
        <v>26</v>
      </c>
      <c r="M38" s="375">
        <v>1</v>
      </c>
      <c r="N38" s="530">
        <v>20527.91</v>
      </c>
      <c r="O38" s="472" t="s">
        <v>714</v>
      </c>
      <c r="P38" s="469" t="s">
        <v>29</v>
      </c>
    </row>
    <row r="39" spans="1:16" s="36" customFormat="1" ht="38.25">
      <c r="A39" s="469"/>
      <c r="B39" s="469"/>
      <c r="C39" s="469"/>
      <c r="D39" s="469"/>
      <c r="E39" s="479"/>
      <c r="F39" s="472"/>
      <c r="G39" s="472"/>
      <c r="H39" s="472"/>
      <c r="I39" s="472"/>
      <c r="J39" s="469"/>
      <c r="K39" s="469"/>
      <c r="L39" s="73" t="s">
        <v>720</v>
      </c>
      <c r="M39" s="375">
        <v>1</v>
      </c>
      <c r="N39" s="530"/>
      <c r="O39" s="472"/>
      <c r="P39" s="469"/>
    </row>
    <row r="40" spans="1:16" s="36" customFormat="1" ht="12.75">
      <c r="A40" s="469"/>
      <c r="B40" s="469"/>
      <c r="C40" s="469"/>
      <c r="D40" s="469"/>
      <c r="E40" s="479"/>
      <c r="F40" s="472"/>
      <c r="G40" s="472"/>
      <c r="H40" s="472"/>
      <c r="I40" s="472"/>
      <c r="J40" s="469"/>
      <c r="K40" s="469"/>
      <c r="L40" s="377" t="s">
        <v>155</v>
      </c>
      <c r="M40" s="375">
        <v>1</v>
      </c>
      <c r="N40" s="530"/>
      <c r="O40" s="472"/>
      <c r="P40" s="469"/>
    </row>
    <row r="41" spans="1:16" s="36" customFormat="1" ht="38.25">
      <c r="A41" s="469"/>
      <c r="B41" s="469"/>
      <c r="C41" s="469"/>
      <c r="D41" s="469"/>
      <c r="E41" s="479"/>
      <c r="F41" s="472"/>
      <c r="G41" s="472"/>
      <c r="H41" s="472"/>
      <c r="I41" s="472"/>
      <c r="J41" s="469"/>
      <c r="K41" s="469"/>
      <c r="L41" s="377" t="s">
        <v>75</v>
      </c>
      <c r="M41" s="375">
        <v>100</v>
      </c>
      <c r="N41" s="530"/>
      <c r="O41" s="472"/>
      <c r="P41" s="469"/>
    </row>
    <row r="42" spans="1:16" s="36" customFormat="1" ht="25.5">
      <c r="A42" s="469"/>
      <c r="B42" s="469"/>
      <c r="C42" s="469"/>
      <c r="D42" s="469"/>
      <c r="E42" s="479"/>
      <c r="F42" s="472"/>
      <c r="G42" s="472"/>
      <c r="H42" s="472"/>
      <c r="I42" s="472"/>
      <c r="J42" s="469"/>
      <c r="K42" s="469"/>
      <c r="L42" s="377" t="s">
        <v>733</v>
      </c>
      <c r="M42" s="375">
        <v>40</v>
      </c>
      <c r="N42" s="530"/>
      <c r="O42" s="472"/>
      <c r="P42" s="469"/>
    </row>
    <row r="43" spans="1:16" s="36" customFormat="1" ht="42" customHeight="1">
      <c r="A43" s="469"/>
      <c r="B43" s="469"/>
      <c r="C43" s="469"/>
      <c r="D43" s="469"/>
      <c r="E43" s="479"/>
      <c r="F43" s="472"/>
      <c r="G43" s="472"/>
      <c r="H43" s="472"/>
      <c r="I43" s="472"/>
      <c r="J43" s="469"/>
      <c r="K43" s="469"/>
      <c r="L43" s="73" t="s">
        <v>77</v>
      </c>
      <c r="M43" s="375">
        <v>1500</v>
      </c>
      <c r="N43" s="530"/>
      <c r="O43" s="472"/>
      <c r="P43" s="469"/>
    </row>
    <row r="44" spans="1:16" s="91" customFormat="1" ht="125.25" customHeight="1">
      <c r="A44" s="73">
        <v>21</v>
      </c>
      <c r="B44" s="73">
        <v>13</v>
      </c>
      <c r="C44" s="73">
        <v>5</v>
      </c>
      <c r="D44" s="73" t="s">
        <v>58</v>
      </c>
      <c r="E44" s="122" t="s">
        <v>788</v>
      </c>
      <c r="F44" s="122" t="s">
        <v>789</v>
      </c>
      <c r="G44" s="122" t="s">
        <v>790</v>
      </c>
      <c r="H44" s="122" t="s">
        <v>791</v>
      </c>
      <c r="I44" s="122" t="s">
        <v>792</v>
      </c>
      <c r="J44" s="122" t="s">
        <v>795</v>
      </c>
      <c r="K44" s="119" t="s">
        <v>204</v>
      </c>
      <c r="L44" s="73" t="s">
        <v>793</v>
      </c>
      <c r="M44" s="375">
        <v>1</v>
      </c>
      <c r="N44" s="122">
        <v>10000</v>
      </c>
      <c r="O44" s="122" t="s">
        <v>794</v>
      </c>
      <c r="P44" s="378">
        <v>37</v>
      </c>
    </row>
    <row r="45" spans="1:16" s="91" customFormat="1" ht="54.75" customHeight="1">
      <c r="A45" s="469">
        <v>22</v>
      </c>
      <c r="B45" s="547">
        <v>13</v>
      </c>
      <c r="C45" s="547" t="s">
        <v>489</v>
      </c>
      <c r="D45" s="472" t="s">
        <v>796</v>
      </c>
      <c r="E45" s="472" t="s">
        <v>797</v>
      </c>
      <c r="F45" s="472" t="s">
        <v>798</v>
      </c>
      <c r="G45" s="472" t="s">
        <v>799</v>
      </c>
      <c r="H45" s="472" t="s">
        <v>800</v>
      </c>
      <c r="I45" s="548" t="s">
        <v>801</v>
      </c>
      <c r="J45" s="472" t="s">
        <v>803</v>
      </c>
      <c r="K45" s="469" t="s">
        <v>204</v>
      </c>
      <c r="L45" s="377" t="s">
        <v>568</v>
      </c>
      <c r="M45" s="375">
        <f>7+4</f>
        <v>11</v>
      </c>
      <c r="N45" s="530">
        <v>280194</v>
      </c>
      <c r="O45" s="472" t="s">
        <v>802</v>
      </c>
      <c r="P45" s="547">
        <v>36.5</v>
      </c>
    </row>
    <row r="46" spans="1:16" s="91" customFormat="1" ht="93.75" customHeight="1">
      <c r="A46" s="469"/>
      <c r="B46" s="547"/>
      <c r="C46" s="547"/>
      <c r="D46" s="472"/>
      <c r="E46" s="472"/>
      <c r="F46" s="472"/>
      <c r="G46" s="472"/>
      <c r="H46" s="472"/>
      <c r="I46" s="548"/>
      <c r="J46" s="472"/>
      <c r="K46" s="469"/>
      <c r="L46" s="73" t="s">
        <v>793</v>
      </c>
      <c r="M46" s="375">
        <v>1</v>
      </c>
      <c r="N46" s="530"/>
      <c r="O46" s="472"/>
      <c r="P46" s="547"/>
    </row>
    <row r="47" spans="1:16" s="91" customFormat="1" ht="51" customHeight="1">
      <c r="A47" s="469">
        <v>23</v>
      </c>
      <c r="B47" s="547">
        <v>13</v>
      </c>
      <c r="C47" s="547" t="s">
        <v>747</v>
      </c>
      <c r="D47" s="472" t="s">
        <v>134</v>
      </c>
      <c r="E47" s="472" t="s">
        <v>804</v>
      </c>
      <c r="F47" s="472" t="s">
        <v>805</v>
      </c>
      <c r="G47" s="472" t="s">
        <v>806</v>
      </c>
      <c r="H47" s="472" t="s">
        <v>807</v>
      </c>
      <c r="I47" s="548" t="s">
        <v>808</v>
      </c>
      <c r="J47" s="472" t="s">
        <v>810</v>
      </c>
      <c r="K47" s="469" t="s">
        <v>204</v>
      </c>
      <c r="L47" s="377" t="s">
        <v>26</v>
      </c>
      <c r="M47" s="375">
        <v>1</v>
      </c>
      <c r="N47" s="530">
        <v>38596</v>
      </c>
      <c r="O47" s="472" t="s">
        <v>809</v>
      </c>
      <c r="P47" s="547">
        <v>36</v>
      </c>
    </row>
    <row r="48" spans="1:16" s="91" customFormat="1" ht="47.25" customHeight="1">
      <c r="A48" s="469"/>
      <c r="B48" s="547"/>
      <c r="C48" s="547"/>
      <c r="D48" s="472"/>
      <c r="E48" s="472"/>
      <c r="F48" s="472"/>
      <c r="G48" s="472"/>
      <c r="H48" s="472"/>
      <c r="I48" s="548"/>
      <c r="J48" s="472"/>
      <c r="K48" s="469"/>
      <c r="L48" s="73" t="s">
        <v>720</v>
      </c>
      <c r="M48" s="375">
        <v>1</v>
      </c>
      <c r="N48" s="530"/>
      <c r="O48" s="472"/>
      <c r="P48" s="547"/>
    </row>
    <row r="49" spans="1:16" s="91" customFormat="1" ht="56.25" customHeight="1">
      <c r="A49" s="469"/>
      <c r="B49" s="547"/>
      <c r="C49" s="547"/>
      <c r="D49" s="472"/>
      <c r="E49" s="472"/>
      <c r="F49" s="472"/>
      <c r="G49" s="472"/>
      <c r="H49" s="472"/>
      <c r="I49" s="548"/>
      <c r="J49" s="472"/>
      <c r="K49" s="469"/>
      <c r="L49" s="377" t="s">
        <v>75</v>
      </c>
      <c r="M49" s="375">
        <v>80</v>
      </c>
      <c r="N49" s="530"/>
      <c r="O49" s="472"/>
      <c r="P49" s="547"/>
    </row>
    <row r="50" spans="1:16" s="91" customFormat="1" ht="55.5" customHeight="1">
      <c r="A50" s="469"/>
      <c r="B50" s="547"/>
      <c r="C50" s="547"/>
      <c r="D50" s="472"/>
      <c r="E50" s="472"/>
      <c r="F50" s="472"/>
      <c r="G50" s="472"/>
      <c r="H50" s="472"/>
      <c r="I50" s="548"/>
      <c r="J50" s="472"/>
      <c r="K50" s="469"/>
      <c r="L50" s="73" t="s">
        <v>77</v>
      </c>
      <c r="M50" s="375">
        <f>10000+300</f>
        <v>10300</v>
      </c>
      <c r="N50" s="530"/>
      <c r="O50" s="472"/>
      <c r="P50" s="547"/>
    </row>
    <row r="51" spans="1:16" s="91" customFormat="1" ht="25.5">
      <c r="A51" s="472">
        <v>24</v>
      </c>
      <c r="B51" s="547">
        <v>13</v>
      </c>
      <c r="C51" s="547" t="s">
        <v>80</v>
      </c>
      <c r="D51" s="472" t="s">
        <v>159</v>
      </c>
      <c r="E51" s="472" t="s">
        <v>811</v>
      </c>
      <c r="F51" s="472" t="s">
        <v>812</v>
      </c>
      <c r="G51" s="472" t="s">
        <v>813</v>
      </c>
      <c r="H51" s="472" t="s">
        <v>814</v>
      </c>
      <c r="I51" s="472" t="s">
        <v>815</v>
      </c>
      <c r="J51" s="472" t="s">
        <v>819</v>
      </c>
      <c r="K51" s="469" t="s">
        <v>204</v>
      </c>
      <c r="L51" s="73" t="s">
        <v>119</v>
      </c>
      <c r="M51" s="375">
        <f>8+5</f>
        <v>13</v>
      </c>
      <c r="N51" s="530">
        <v>62920</v>
      </c>
      <c r="O51" s="472" t="s">
        <v>816</v>
      </c>
      <c r="P51" s="547">
        <v>35</v>
      </c>
    </row>
    <row r="52" spans="1:16" s="91" customFormat="1" ht="25.5">
      <c r="A52" s="472"/>
      <c r="B52" s="547"/>
      <c r="C52" s="547"/>
      <c r="D52" s="472"/>
      <c r="E52" s="472"/>
      <c r="F52" s="472"/>
      <c r="G52" s="472"/>
      <c r="H52" s="472"/>
      <c r="I52" s="472"/>
      <c r="J52" s="472"/>
      <c r="K52" s="469"/>
      <c r="L52" s="377" t="s">
        <v>26</v>
      </c>
      <c r="M52" s="375">
        <v>1</v>
      </c>
      <c r="N52" s="530"/>
      <c r="O52" s="472"/>
      <c r="P52" s="547"/>
    </row>
    <row r="53" spans="1:16" s="91" customFormat="1" ht="12.75">
      <c r="A53" s="472"/>
      <c r="B53" s="547"/>
      <c r="C53" s="547"/>
      <c r="D53" s="472"/>
      <c r="E53" s="472"/>
      <c r="F53" s="472"/>
      <c r="G53" s="472"/>
      <c r="H53" s="472"/>
      <c r="I53" s="472"/>
      <c r="J53" s="472"/>
      <c r="K53" s="469"/>
      <c r="L53" s="377" t="s">
        <v>155</v>
      </c>
      <c r="M53" s="375">
        <v>2</v>
      </c>
      <c r="N53" s="530"/>
      <c r="O53" s="472"/>
      <c r="P53" s="547"/>
    </row>
    <row r="54" spans="1:16" s="91" customFormat="1" ht="25.5">
      <c r="A54" s="472"/>
      <c r="B54" s="547"/>
      <c r="C54" s="547"/>
      <c r="D54" s="472"/>
      <c r="E54" s="472"/>
      <c r="F54" s="472"/>
      <c r="G54" s="472"/>
      <c r="H54" s="472"/>
      <c r="I54" s="472"/>
      <c r="J54" s="472"/>
      <c r="K54" s="469"/>
      <c r="L54" s="73" t="s">
        <v>120</v>
      </c>
      <c r="M54" s="375">
        <f>120+70</f>
        <v>190</v>
      </c>
      <c r="N54" s="530"/>
      <c r="O54" s="472"/>
      <c r="P54" s="547"/>
    </row>
    <row r="55" spans="1:16" s="91" customFormat="1" ht="38.25">
      <c r="A55" s="472"/>
      <c r="B55" s="547"/>
      <c r="C55" s="547"/>
      <c r="D55" s="472"/>
      <c r="E55" s="472"/>
      <c r="F55" s="472"/>
      <c r="G55" s="472"/>
      <c r="H55" s="472"/>
      <c r="I55" s="472"/>
      <c r="J55" s="472"/>
      <c r="K55" s="469"/>
      <c r="L55" s="377" t="s">
        <v>75</v>
      </c>
      <c r="M55" s="375">
        <v>50</v>
      </c>
      <c r="N55" s="530"/>
      <c r="O55" s="472"/>
      <c r="P55" s="547"/>
    </row>
    <row r="56" spans="1:16" s="91" customFormat="1" ht="25.5">
      <c r="A56" s="472"/>
      <c r="B56" s="547"/>
      <c r="C56" s="547"/>
      <c r="D56" s="472"/>
      <c r="E56" s="472"/>
      <c r="F56" s="472"/>
      <c r="G56" s="472"/>
      <c r="H56" s="472"/>
      <c r="I56" s="472"/>
      <c r="J56" s="472"/>
      <c r="K56" s="469"/>
      <c r="L56" s="377" t="s">
        <v>733</v>
      </c>
      <c r="M56" s="378" t="s">
        <v>817</v>
      </c>
      <c r="N56" s="530"/>
      <c r="O56" s="472"/>
      <c r="P56" s="547"/>
    </row>
    <row r="57" spans="1:16" s="91" customFormat="1" ht="25.5">
      <c r="A57" s="472"/>
      <c r="B57" s="547"/>
      <c r="C57" s="547"/>
      <c r="D57" s="472"/>
      <c r="E57" s="472"/>
      <c r="F57" s="472"/>
      <c r="G57" s="472"/>
      <c r="H57" s="472"/>
      <c r="I57" s="472"/>
      <c r="J57" s="472"/>
      <c r="K57" s="469"/>
      <c r="L57" s="73" t="s">
        <v>77</v>
      </c>
      <c r="M57" s="375">
        <f>300+1250</f>
        <v>1550</v>
      </c>
      <c r="N57" s="530"/>
      <c r="O57" s="472"/>
      <c r="P57" s="547"/>
    </row>
    <row r="58" spans="1:16" s="91" customFormat="1" ht="38.25">
      <c r="A58" s="472"/>
      <c r="B58" s="547"/>
      <c r="C58" s="547"/>
      <c r="D58" s="472"/>
      <c r="E58" s="472"/>
      <c r="F58" s="472"/>
      <c r="G58" s="472"/>
      <c r="H58" s="472"/>
      <c r="I58" s="472"/>
      <c r="J58" s="472"/>
      <c r="K58" s="469"/>
      <c r="L58" s="73" t="s">
        <v>818</v>
      </c>
      <c r="M58" s="375">
        <v>1</v>
      </c>
      <c r="N58" s="530"/>
      <c r="O58" s="472"/>
      <c r="P58" s="547"/>
    </row>
    <row r="59" spans="1:16" s="91" customFormat="1" ht="89.25">
      <c r="A59" s="472"/>
      <c r="B59" s="547"/>
      <c r="C59" s="547"/>
      <c r="D59" s="472"/>
      <c r="E59" s="472"/>
      <c r="F59" s="472"/>
      <c r="G59" s="472"/>
      <c r="H59" s="472"/>
      <c r="I59" s="472"/>
      <c r="J59" s="472"/>
      <c r="K59" s="469"/>
      <c r="L59" s="73" t="s">
        <v>793</v>
      </c>
      <c r="M59" s="375">
        <v>1</v>
      </c>
      <c r="N59" s="530"/>
      <c r="O59" s="472"/>
      <c r="P59" s="547"/>
    </row>
    <row r="60" spans="1:16" s="91" customFormat="1" ht="25.5">
      <c r="A60" s="469">
        <v>25</v>
      </c>
      <c r="B60" s="547">
        <v>13</v>
      </c>
      <c r="C60" s="547">
        <v>5</v>
      </c>
      <c r="D60" s="472" t="s">
        <v>58</v>
      </c>
      <c r="E60" s="472" t="s">
        <v>820</v>
      </c>
      <c r="F60" s="472" t="s">
        <v>821</v>
      </c>
      <c r="G60" s="472" t="s">
        <v>822</v>
      </c>
      <c r="H60" s="472" t="s">
        <v>823</v>
      </c>
      <c r="I60" s="472" t="s">
        <v>824</v>
      </c>
      <c r="J60" s="472" t="s">
        <v>803</v>
      </c>
      <c r="K60" s="469" t="s">
        <v>204</v>
      </c>
      <c r="L60" s="73" t="s">
        <v>119</v>
      </c>
      <c r="M60" s="375">
        <v>6</v>
      </c>
      <c r="N60" s="530">
        <v>18511.5</v>
      </c>
      <c r="O60" s="472" t="s">
        <v>825</v>
      </c>
      <c r="P60" s="547">
        <v>35</v>
      </c>
    </row>
    <row r="61" spans="1:16" s="91" customFormat="1" ht="25.5">
      <c r="A61" s="469"/>
      <c r="B61" s="547"/>
      <c r="C61" s="547"/>
      <c r="D61" s="472"/>
      <c r="E61" s="472"/>
      <c r="F61" s="472"/>
      <c r="G61" s="472"/>
      <c r="H61" s="472"/>
      <c r="I61" s="472"/>
      <c r="J61" s="472"/>
      <c r="K61" s="469"/>
      <c r="L61" s="377" t="s">
        <v>26</v>
      </c>
      <c r="M61" s="375">
        <v>2</v>
      </c>
      <c r="N61" s="530"/>
      <c r="O61" s="472"/>
      <c r="P61" s="547"/>
    </row>
    <row r="62" spans="1:16" s="91" customFormat="1" ht="25.5">
      <c r="A62" s="469"/>
      <c r="B62" s="547"/>
      <c r="C62" s="547"/>
      <c r="D62" s="472"/>
      <c r="E62" s="472"/>
      <c r="F62" s="472"/>
      <c r="G62" s="472"/>
      <c r="H62" s="472"/>
      <c r="I62" s="472"/>
      <c r="J62" s="472"/>
      <c r="K62" s="469"/>
      <c r="L62" s="73" t="s">
        <v>120</v>
      </c>
      <c r="M62" s="375">
        <v>100</v>
      </c>
      <c r="N62" s="530"/>
      <c r="O62" s="472"/>
      <c r="P62" s="547"/>
    </row>
    <row r="63" spans="1:16" s="91" customFormat="1" ht="38.25">
      <c r="A63" s="469"/>
      <c r="B63" s="547"/>
      <c r="C63" s="547"/>
      <c r="D63" s="472"/>
      <c r="E63" s="472"/>
      <c r="F63" s="472"/>
      <c r="G63" s="472"/>
      <c r="H63" s="472"/>
      <c r="I63" s="472"/>
      <c r="J63" s="472"/>
      <c r="K63" s="469"/>
      <c r="L63" s="377" t="s">
        <v>75</v>
      </c>
      <c r="M63" s="375">
        <v>200</v>
      </c>
      <c r="N63" s="530"/>
      <c r="O63" s="472"/>
      <c r="P63" s="547"/>
    </row>
    <row r="64" spans="1:16" s="91" customFormat="1" ht="48" customHeight="1">
      <c r="A64" s="469"/>
      <c r="B64" s="547"/>
      <c r="C64" s="547"/>
      <c r="D64" s="472"/>
      <c r="E64" s="472"/>
      <c r="F64" s="472"/>
      <c r="G64" s="472"/>
      <c r="H64" s="472"/>
      <c r="I64" s="472"/>
      <c r="J64" s="472"/>
      <c r="K64" s="469"/>
      <c r="L64" s="73" t="s">
        <v>77</v>
      </c>
      <c r="M64" s="375">
        <f>100+50+2000+6000+5000</f>
        <v>13150</v>
      </c>
      <c r="N64" s="530"/>
      <c r="O64" s="472"/>
      <c r="P64" s="547"/>
    </row>
    <row r="65" spans="1:16" s="91" customFormat="1" ht="41.25" customHeight="1">
      <c r="A65" s="469"/>
      <c r="B65" s="547"/>
      <c r="C65" s="547"/>
      <c r="D65" s="472"/>
      <c r="E65" s="472"/>
      <c r="F65" s="472"/>
      <c r="G65" s="472"/>
      <c r="H65" s="472"/>
      <c r="I65" s="472"/>
      <c r="J65" s="472"/>
      <c r="K65" s="469"/>
      <c r="L65" s="73" t="s">
        <v>826</v>
      </c>
      <c r="M65" s="375">
        <v>1000</v>
      </c>
      <c r="N65" s="530"/>
      <c r="O65" s="472"/>
      <c r="P65" s="547"/>
    </row>
    <row r="66" spans="1:16" s="91" customFormat="1" ht="30" customHeight="1">
      <c r="A66" s="469">
        <v>26</v>
      </c>
      <c r="B66" s="547">
        <v>13</v>
      </c>
      <c r="C66" s="547" t="s">
        <v>68</v>
      </c>
      <c r="D66" s="472" t="s">
        <v>827</v>
      </c>
      <c r="E66" s="472" t="s">
        <v>828</v>
      </c>
      <c r="F66" s="472" t="s">
        <v>829</v>
      </c>
      <c r="G66" s="472" t="s">
        <v>830</v>
      </c>
      <c r="H66" s="472" t="s">
        <v>831</v>
      </c>
      <c r="I66" s="472" t="s">
        <v>832</v>
      </c>
      <c r="J66" s="472" t="s">
        <v>834</v>
      </c>
      <c r="K66" s="469" t="s">
        <v>204</v>
      </c>
      <c r="L66" s="377" t="s">
        <v>26</v>
      </c>
      <c r="M66" s="375">
        <v>1</v>
      </c>
      <c r="N66" s="530">
        <v>5400</v>
      </c>
      <c r="O66" s="472" t="s">
        <v>833</v>
      </c>
      <c r="P66" s="547">
        <v>35</v>
      </c>
    </row>
    <row r="67" spans="1:16" s="91" customFormat="1" ht="41.25" customHeight="1">
      <c r="A67" s="469"/>
      <c r="B67" s="547"/>
      <c r="C67" s="547"/>
      <c r="D67" s="472"/>
      <c r="E67" s="472"/>
      <c r="F67" s="472"/>
      <c r="G67" s="472"/>
      <c r="H67" s="472"/>
      <c r="I67" s="472"/>
      <c r="J67" s="472"/>
      <c r="K67" s="469"/>
      <c r="L67" s="377" t="s">
        <v>75</v>
      </c>
      <c r="M67" s="375">
        <v>100</v>
      </c>
      <c r="N67" s="530"/>
      <c r="O67" s="472"/>
      <c r="P67" s="547"/>
    </row>
    <row r="68" spans="1:16" s="91" customFormat="1" ht="45" customHeight="1">
      <c r="A68" s="469"/>
      <c r="B68" s="547"/>
      <c r="C68" s="547"/>
      <c r="D68" s="472"/>
      <c r="E68" s="472"/>
      <c r="F68" s="472"/>
      <c r="G68" s="472"/>
      <c r="H68" s="472"/>
      <c r="I68" s="472"/>
      <c r="J68" s="472"/>
      <c r="K68" s="469"/>
      <c r="L68" s="73" t="s">
        <v>77</v>
      </c>
      <c r="M68" s="375">
        <f>150+100</f>
        <v>250</v>
      </c>
      <c r="N68" s="530"/>
      <c r="O68" s="472"/>
      <c r="P68" s="547"/>
    </row>
    <row r="69" spans="1:16" s="91" customFormat="1" ht="54" customHeight="1">
      <c r="A69" s="472">
        <v>27</v>
      </c>
      <c r="B69" s="547">
        <v>4</v>
      </c>
      <c r="C69" s="547" t="s">
        <v>88</v>
      </c>
      <c r="D69" s="472" t="s">
        <v>58</v>
      </c>
      <c r="E69" s="472" t="s">
        <v>828</v>
      </c>
      <c r="F69" s="472" t="s">
        <v>835</v>
      </c>
      <c r="G69" s="472" t="s">
        <v>836</v>
      </c>
      <c r="H69" s="472" t="s">
        <v>456</v>
      </c>
      <c r="I69" s="472" t="s">
        <v>837</v>
      </c>
      <c r="J69" s="472" t="s">
        <v>838</v>
      </c>
      <c r="K69" s="469" t="s">
        <v>204</v>
      </c>
      <c r="L69" s="73" t="s">
        <v>582</v>
      </c>
      <c r="M69" s="375">
        <v>1</v>
      </c>
      <c r="N69" s="530">
        <v>52380</v>
      </c>
      <c r="O69" s="472" t="s">
        <v>833</v>
      </c>
      <c r="P69" s="547">
        <v>34.5</v>
      </c>
    </row>
    <row r="70" spans="1:16" s="91" customFormat="1" ht="71.25" customHeight="1">
      <c r="A70" s="472"/>
      <c r="B70" s="547"/>
      <c r="C70" s="547"/>
      <c r="D70" s="472"/>
      <c r="E70" s="472"/>
      <c r="F70" s="472"/>
      <c r="G70" s="472"/>
      <c r="H70" s="472"/>
      <c r="I70" s="472"/>
      <c r="J70" s="472"/>
      <c r="K70" s="469"/>
      <c r="L70" s="73" t="s">
        <v>458</v>
      </c>
      <c r="M70" s="375">
        <v>20</v>
      </c>
      <c r="N70" s="530"/>
      <c r="O70" s="472"/>
      <c r="P70" s="547"/>
    </row>
    <row r="71" spans="1:16" s="91" customFormat="1" ht="20.25" customHeight="1">
      <c r="A71" s="469">
        <v>28</v>
      </c>
      <c r="B71" s="547">
        <v>11</v>
      </c>
      <c r="C71" s="472" t="s">
        <v>423</v>
      </c>
      <c r="D71" s="472" t="s">
        <v>58</v>
      </c>
      <c r="E71" s="472" t="s">
        <v>839</v>
      </c>
      <c r="F71" s="472" t="s">
        <v>840</v>
      </c>
      <c r="G71" s="472" t="s">
        <v>841</v>
      </c>
      <c r="H71" s="472" t="s">
        <v>840</v>
      </c>
      <c r="I71" s="472" t="s">
        <v>842</v>
      </c>
      <c r="J71" s="472" t="s">
        <v>844</v>
      </c>
      <c r="K71" s="469" t="s">
        <v>204</v>
      </c>
      <c r="L71" s="377" t="s">
        <v>155</v>
      </c>
      <c r="M71" s="375">
        <v>1</v>
      </c>
      <c r="N71" s="530">
        <v>38987.11</v>
      </c>
      <c r="O71" s="472" t="s">
        <v>843</v>
      </c>
      <c r="P71" s="547">
        <v>32.5</v>
      </c>
    </row>
    <row r="72" spans="1:16" s="91" customFormat="1" ht="28.5" customHeight="1">
      <c r="A72" s="469"/>
      <c r="B72" s="547"/>
      <c r="C72" s="472"/>
      <c r="D72" s="472"/>
      <c r="E72" s="472"/>
      <c r="F72" s="472"/>
      <c r="G72" s="472"/>
      <c r="H72" s="472"/>
      <c r="I72" s="472"/>
      <c r="J72" s="472"/>
      <c r="K72" s="469"/>
      <c r="L72" s="377" t="s">
        <v>733</v>
      </c>
      <c r="M72" s="375">
        <v>300</v>
      </c>
      <c r="N72" s="530"/>
      <c r="O72" s="472"/>
      <c r="P72" s="547"/>
    </row>
    <row r="73" spans="1:16" s="91" customFormat="1" ht="49.5" customHeight="1">
      <c r="A73" s="469"/>
      <c r="B73" s="547"/>
      <c r="C73" s="472"/>
      <c r="D73" s="472"/>
      <c r="E73" s="472"/>
      <c r="F73" s="472"/>
      <c r="G73" s="472"/>
      <c r="H73" s="472"/>
      <c r="I73" s="472"/>
      <c r="J73" s="472"/>
      <c r="K73" s="469"/>
      <c r="L73" s="377" t="s">
        <v>568</v>
      </c>
      <c r="M73" s="375">
        <v>2</v>
      </c>
      <c r="N73" s="530"/>
      <c r="O73" s="472"/>
      <c r="P73" s="547"/>
    </row>
    <row r="74" spans="1:16" s="91" customFormat="1" ht="45" customHeight="1">
      <c r="A74" s="469"/>
      <c r="B74" s="547"/>
      <c r="C74" s="472"/>
      <c r="D74" s="472"/>
      <c r="E74" s="472"/>
      <c r="F74" s="472"/>
      <c r="G74" s="472"/>
      <c r="H74" s="472"/>
      <c r="I74" s="472"/>
      <c r="J74" s="472"/>
      <c r="K74" s="469"/>
      <c r="L74" s="73" t="s">
        <v>77</v>
      </c>
      <c r="M74" s="375">
        <v>1000</v>
      </c>
      <c r="N74" s="530"/>
      <c r="O74" s="472"/>
      <c r="P74" s="547"/>
    </row>
    <row r="75" spans="1:16" s="91" customFormat="1" ht="39.75" customHeight="1">
      <c r="A75" s="469"/>
      <c r="B75" s="547"/>
      <c r="C75" s="472"/>
      <c r="D75" s="472"/>
      <c r="E75" s="472"/>
      <c r="F75" s="472"/>
      <c r="G75" s="472"/>
      <c r="H75" s="472"/>
      <c r="I75" s="472"/>
      <c r="J75" s="472"/>
      <c r="K75" s="469"/>
      <c r="L75" s="73" t="s">
        <v>826</v>
      </c>
      <c r="M75" s="375">
        <v>1500</v>
      </c>
      <c r="N75" s="530"/>
      <c r="O75" s="472"/>
      <c r="P75" s="547"/>
    </row>
    <row r="76" spans="1:16" s="91" customFormat="1" ht="89.25">
      <c r="A76" s="469"/>
      <c r="B76" s="547"/>
      <c r="C76" s="472"/>
      <c r="D76" s="472"/>
      <c r="E76" s="472"/>
      <c r="F76" s="472"/>
      <c r="G76" s="472"/>
      <c r="H76" s="472"/>
      <c r="I76" s="472"/>
      <c r="J76" s="472"/>
      <c r="K76" s="469"/>
      <c r="L76" s="73" t="s">
        <v>793</v>
      </c>
      <c r="M76" s="375">
        <f>12+5760</f>
        <v>5772</v>
      </c>
      <c r="N76" s="530"/>
      <c r="O76" s="472"/>
      <c r="P76" s="547"/>
    </row>
    <row r="77" spans="1:16" s="91" customFormat="1" ht="42.75" customHeight="1">
      <c r="A77" s="469">
        <v>29</v>
      </c>
      <c r="B77" s="547">
        <v>11</v>
      </c>
      <c r="C77" s="472">
        <v>5</v>
      </c>
      <c r="D77" s="472" t="s">
        <v>58</v>
      </c>
      <c r="E77" s="472" t="s">
        <v>845</v>
      </c>
      <c r="F77" s="472" t="s">
        <v>846</v>
      </c>
      <c r="G77" s="472" t="s">
        <v>847</v>
      </c>
      <c r="H77" s="472" t="s">
        <v>848</v>
      </c>
      <c r="I77" s="472" t="s">
        <v>849</v>
      </c>
      <c r="J77" s="472" t="s">
        <v>851</v>
      </c>
      <c r="K77" s="469" t="s">
        <v>204</v>
      </c>
      <c r="L77" s="73" t="s">
        <v>720</v>
      </c>
      <c r="M77" s="375">
        <v>1</v>
      </c>
      <c r="N77" s="530">
        <v>23089.5</v>
      </c>
      <c r="O77" s="472" t="s">
        <v>850</v>
      </c>
      <c r="P77" s="547">
        <v>32</v>
      </c>
    </row>
    <row r="78" spans="1:16" s="91" customFormat="1" ht="43.5" customHeight="1">
      <c r="A78" s="469"/>
      <c r="B78" s="547"/>
      <c r="C78" s="472"/>
      <c r="D78" s="472"/>
      <c r="E78" s="472"/>
      <c r="F78" s="472"/>
      <c r="G78" s="472"/>
      <c r="H78" s="472"/>
      <c r="I78" s="472"/>
      <c r="J78" s="472"/>
      <c r="K78" s="469"/>
      <c r="L78" s="73" t="s">
        <v>77</v>
      </c>
      <c r="M78" s="375">
        <v>100</v>
      </c>
      <c r="N78" s="530"/>
      <c r="O78" s="472"/>
      <c r="P78" s="547"/>
    </row>
    <row r="79" spans="1:16" s="91" customFormat="1" ht="46.5" customHeight="1">
      <c r="A79" s="469"/>
      <c r="B79" s="547"/>
      <c r="C79" s="472"/>
      <c r="D79" s="472"/>
      <c r="E79" s="472"/>
      <c r="F79" s="472"/>
      <c r="G79" s="472"/>
      <c r="H79" s="472"/>
      <c r="I79" s="472"/>
      <c r="J79" s="472"/>
      <c r="K79" s="469"/>
      <c r="L79" s="377" t="s">
        <v>568</v>
      </c>
      <c r="M79" s="375">
        <v>1</v>
      </c>
      <c r="N79" s="530"/>
      <c r="O79" s="472"/>
      <c r="P79" s="547"/>
    </row>
    <row r="80" spans="1:16" s="91" customFormat="1" ht="41.25" customHeight="1">
      <c r="A80" s="472">
        <v>30</v>
      </c>
      <c r="B80" s="547">
        <v>11</v>
      </c>
      <c r="C80" s="472">
        <v>5</v>
      </c>
      <c r="D80" s="472" t="s">
        <v>58</v>
      </c>
      <c r="E80" s="472" t="s">
        <v>852</v>
      </c>
      <c r="F80" s="472" t="s">
        <v>853</v>
      </c>
      <c r="G80" s="472" t="s">
        <v>854</v>
      </c>
      <c r="H80" s="472" t="s">
        <v>855</v>
      </c>
      <c r="I80" s="472" t="s">
        <v>856</v>
      </c>
      <c r="J80" s="472" t="s">
        <v>858</v>
      </c>
      <c r="K80" s="469" t="s">
        <v>204</v>
      </c>
      <c r="L80" s="377" t="s">
        <v>26</v>
      </c>
      <c r="M80" s="375">
        <v>2</v>
      </c>
      <c r="N80" s="530">
        <v>26666</v>
      </c>
      <c r="O80" s="472" t="s">
        <v>857</v>
      </c>
      <c r="P80" s="472">
        <v>32</v>
      </c>
    </row>
    <row r="81" spans="1:16" s="91" customFormat="1" ht="47.25" customHeight="1">
      <c r="A81" s="472"/>
      <c r="B81" s="547"/>
      <c r="C81" s="472"/>
      <c r="D81" s="472"/>
      <c r="E81" s="472"/>
      <c r="F81" s="472"/>
      <c r="G81" s="472"/>
      <c r="H81" s="472"/>
      <c r="I81" s="472"/>
      <c r="J81" s="472"/>
      <c r="K81" s="469"/>
      <c r="L81" s="377" t="s">
        <v>75</v>
      </c>
      <c r="M81" s="375">
        <v>200</v>
      </c>
      <c r="N81" s="530"/>
      <c r="O81" s="472"/>
      <c r="P81" s="472"/>
    </row>
    <row r="82" spans="1:16" s="91" customFormat="1" ht="46.5" customHeight="1">
      <c r="A82" s="472"/>
      <c r="B82" s="547"/>
      <c r="C82" s="472"/>
      <c r="D82" s="472"/>
      <c r="E82" s="472"/>
      <c r="F82" s="472"/>
      <c r="G82" s="472"/>
      <c r="H82" s="472"/>
      <c r="I82" s="472"/>
      <c r="J82" s="472"/>
      <c r="K82" s="469"/>
      <c r="L82" s="73" t="s">
        <v>77</v>
      </c>
      <c r="M82" s="375">
        <f>2000</f>
        <v>2000</v>
      </c>
      <c r="N82" s="530"/>
      <c r="O82" s="472"/>
      <c r="P82" s="472"/>
    </row>
    <row r="83" spans="1:16" s="91" customFormat="1" ht="44.25" customHeight="1">
      <c r="A83" s="469">
        <v>31</v>
      </c>
      <c r="B83" s="472">
        <v>10</v>
      </c>
      <c r="C83" s="472">
        <v>5</v>
      </c>
      <c r="D83" s="472" t="s">
        <v>58</v>
      </c>
      <c r="E83" s="472" t="s">
        <v>859</v>
      </c>
      <c r="F83" s="472" t="s">
        <v>860</v>
      </c>
      <c r="G83" s="549" t="s">
        <v>861</v>
      </c>
      <c r="H83" s="472" t="s">
        <v>862</v>
      </c>
      <c r="I83" s="472" t="s">
        <v>863</v>
      </c>
      <c r="J83" s="472" t="s">
        <v>865</v>
      </c>
      <c r="K83" s="469" t="s">
        <v>204</v>
      </c>
      <c r="L83" s="73" t="s">
        <v>720</v>
      </c>
      <c r="M83" s="375">
        <v>1</v>
      </c>
      <c r="N83" s="530">
        <v>12900</v>
      </c>
      <c r="O83" s="472" t="s">
        <v>864</v>
      </c>
      <c r="P83" s="472">
        <v>32</v>
      </c>
    </row>
    <row r="84" spans="1:16" s="91" customFormat="1" ht="17.25" customHeight="1">
      <c r="A84" s="469"/>
      <c r="B84" s="472"/>
      <c r="C84" s="472"/>
      <c r="D84" s="472"/>
      <c r="E84" s="472"/>
      <c r="F84" s="472"/>
      <c r="G84" s="549"/>
      <c r="H84" s="472"/>
      <c r="I84" s="472"/>
      <c r="J84" s="472"/>
      <c r="K84" s="469"/>
      <c r="L84" s="377" t="s">
        <v>155</v>
      </c>
      <c r="M84" s="375">
        <v>1</v>
      </c>
      <c r="N84" s="530"/>
      <c r="O84" s="472"/>
      <c r="P84" s="472"/>
    </row>
    <row r="85" spans="1:16" s="91" customFormat="1" ht="34.5" customHeight="1">
      <c r="A85" s="469"/>
      <c r="B85" s="472"/>
      <c r="C85" s="472"/>
      <c r="D85" s="472"/>
      <c r="E85" s="472"/>
      <c r="F85" s="472"/>
      <c r="G85" s="549"/>
      <c r="H85" s="472"/>
      <c r="I85" s="472"/>
      <c r="J85" s="472"/>
      <c r="K85" s="469"/>
      <c r="L85" s="377" t="s">
        <v>733</v>
      </c>
      <c r="M85" s="375">
        <v>100</v>
      </c>
      <c r="N85" s="530"/>
      <c r="O85" s="472"/>
      <c r="P85" s="472"/>
    </row>
    <row r="86" spans="1:16" s="91" customFormat="1" ht="42" customHeight="1">
      <c r="A86" s="469"/>
      <c r="B86" s="472"/>
      <c r="C86" s="472"/>
      <c r="D86" s="472"/>
      <c r="E86" s="472"/>
      <c r="F86" s="472"/>
      <c r="G86" s="549"/>
      <c r="H86" s="472"/>
      <c r="I86" s="472"/>
      <c r="J86" s="472"/>
      <c r="K86" s="469"/>
      <c r="L86" s="73" t="s">
        <v>77</v>
      </c>
      <c r="M86" s="375">
        <v>100</v>
      </c>
      <c r="N86" s="530"/>
      <c r="O86" s="472"/>
      <c r="P86" s="472"/>
    </row>
    <row r="87" spans="1:16" s="91" customFormat="1" ht="89.25">
      <c r="A87" s="469"/>
      <c r="B87" s="472"/>
      <c r="C87" s="472"/>
      <c r="D87" s="472"/>
      <c r="E87" s="472"/>
      <c r="F87" s="472"/>
      <c r="G87" s="549"/>
      <c r="H87" s="472"/>
      <c r="I87" s="472"/>
      <c r="J87" s="472"/>
      <c r="K87" s="469"/>
      <c r="L87" s="73" t="s">
        <v>793</v>
      </c>
      <c r="M87" s="375">
        <v>1</v>
      </c>
      <c r="N87" s="530"/>
      <c r="O87" s="472"/>
      <c r="P87" s="472"/>
    </row>
    <row r="88" spans="1:16" s="91" customFormat="1" ht="25.5">
      <c r="A88" s="469">
        <v>32</v>
      </c>
      <c r="B88" s="472">
        <v>12</v>
      </c>
      <c r="C88" s="472" t="s">
        <v>747</v>
      </c>
      <c r="D88" s="472" t="s">
        <v>134</v>
      </c>
      <c r="E88" s="472" t="s">
        <v>866</v>
      </c>
      <c r="F88" s="472" t="s">
        <v>867</v>
      </c>
      <c r="G88" s="472" t="s">
        <v>868</v>
      </c>
      <c r="H88" s="472" t="s">
        <v>869</v>
      </c>
      <c r="I88" s="472" t="s">
        <v>870</v>
      </c>
      <c r="J88" s="472" t="s">
        <v>872</v>
      </c>
      <c r="K88" s="469" t="s">
        <v>204</v>
      </c>
      <c r="L88" s="377" t="s">
        <v>26</v>
      </c>
      <c r="M88" s="375">
        <v>1</v>
      </c>
      <c r="N88" s="530">
        <v>20600.8</v>
      </c>
      <c r="O88" s="472" t="s">
        <v>871</v>
      </c>
      <c r="P88" s="472">
        <v>31.5</v>
      </c>
    </row>
    <row r="89" spans="1:16" s="91" customFormat="1" ht="38.25">
      <c r="A89" s="469"/>
      <c r="B89" s="472"/>
      <c r="C89" s="472"/>
      <c r="D89" s="472"/>
      <c r="E89" s="472"/>
      <c r="F89" s="472"/>
      <c r="G89" s="472"/>
      <c r="H89" s="472"/>
      <c r="I89" s="472"/>
      <c r="J89" s="472"/>
      <c r="K89" s="469"/>
      <c r="L89" s="73" t="s">
        <v>582</v>
      </c>
      <c r="M89" s="375">
        <v>3</v>
      </c>
      <c r="N89" s="530"/>
      <c r="O89" s="472"/>
      <c r="P89" s="472"/>
    </row>
    <row r="90" spans="1:16" s="91" customFormat="1" ht="38.25">
      <c r="A90" s="469"/>
      <c r="B90" s="472"/>
      <c r="C90" s="472"/>
      <c r="D90" s="472"/>
      <c r="E90" s="472"/>
      <c r="F90" s="472"/>
      <c r="G90" s="472"/>
      <c r="H90" s="472"/>
      <c r="I90" s="472"/>
      <c r="J90" s="472"/>
      <c r="K90" s="469"/>
      <c r="L90" s="377" t="s">
        <v>75</v>
      </c>
      <c r="M90" s="375">
        <v>200</v>
      </c>
      <c r="N90" s="530"/>
      <c r="O90" s="472"/>
      <c r="P90" s="472"/>
    </row>
    <row r="91" spans="1:16" s="91" customFormat="1" ht="51">
      <c r="A91" s="469"/>
      <c r="B91" s="472"/>
      <c r="C91" s="472"/>
      <c r="D91" s="472"/>
      <c r="E91" s="472"/>
      <c r="F91" s="472"/>
      <c r="G91" s="472"/>
      <c r="H91" s="472"/>
      <c r="I91" s="472"/>
      <c r="J91" s="472"/>
      <c r="K91" s="469"/>
      <c r="L91" s="73" t="s">
        <v>458</v>
      </c>
      <c r="M91" s="375">
        <v>120</v>
      </c>
      <c r="N91" s="530"/>
      <c r="O91" s="472"/>
      <c r="P91" s="472"/>
    </row>
    <row r="92" spans="1:16" s="91" customFormat="1" ht="94.5" customHeight="1">
      <c r="A92" s="472">
        <v>33</v>
      </c>
      <c r="B92" s="472">
        <v>6</v>
      </c>
      <c r="C92" s="472" t="s">
        <v>17</v>
      </c>
      <c r="D92" s="472" t="s">
        <v>99</v>
      </c>
      <c r="E92" s="472" t="s">
        <v>873</v>
      </c>
      <c r="F92" s="472" t="s">
        <v>874</v>
      </c>
      <c r="G92" s="472" t="s">
        <v>875</v>
      </c>
      <c r="H92" s="472" t="s">
        <v>876</v>
      </c>
      <c r="I92" s="550" t="s">
        <v>877</v>
      </c>
      <c r="J92" s="472" t="s">
        <v>878</v>
      </c>
      <c r="K92" s="469" t="s">
        <v>204</v>
      </c>
      <c r="L92" s="73" t="s">
        <v>119</v>
      </c>
      <c r="M92" s="375">
        <v>1</v>
      </c>
      <c r="N92" s="530">
        <v>15910.72</v>
      </c>
      <c r="O92" s="472" t="s">
        <v>843</v>
      </c>
      <c r="P92" s="472">
        <v>31</v>
      </c>
    </row>
    <row r="93" spans="1:16" s="91" customFormat="1" ht="55.5" customHeight="1">
      <c r="A93" s="472"/>
      <c r="B93" s="472"/>
      <c r="C93" s="472"/>
      <c r="D93" s="472"/>
      <c r="E93" s="472"/>
      <c r="F93" s="472"/>
      <c r="G93" s="472"/>
      <c r="H93" s="472"/>
      <c r="I93" s="550"/>
      <c r="J93" s="472"/>
      <c r="K93" s="469"/>
      <c r="L93" s="73" t="s">
        <v>120</v>
      </c>
      <c r="M93" s="375">
        <v>32</v>
      </c>
      <c r="N93" s="530"/>
      <c r="O93" s="472"/>
      <c r="P93" s="472"/>
    </row>
    <row r="94" spans="1:16" s="91" customFormat="1" ht="63.75">
      <c r="A94" s="119">
        <v>34</v>
      </c>
      <c r="B94" s="73">
        <v>6</v>
      </c>
      <c r="C94" s="73">
        <v>4</v>
      </c>
      <c r="D94" s="73" t="s">
        <v>18</v>
      </c>
      <c r="E94" s="73" t="s">
        <v>879</v>
      </c>
      <c r="F94" s="73" t="s">
        <v>880</v>
      </c>
      <c r="G94" s="73" t="s">
        <v>881</v>
      </c>
      <c r="H94" s="73" t="s">
        <v>882</v>
      </c>
      <c r="I94" s="73" t="s">
        <v>883</v>
      </c>
      <c r="J94" s="73" t="s">
        <v>885</v>
      </c>
      <c r="K94" s="119" t="s">
        <v>204</v>
      </c>
      <c r="L94" s="73" t="s">
        <v>77</v>
      </c>
      <c r="M94" s="375">
        <f>1000+2000</f>
        <v>3000</v>
      </c>
      <c r="N94" s="122">
        <v>14391</v>
      </c>
      <c r="O94" s="73" t="s">
        <v>884</v>
      </c>
      <c r="P94" s="73">
        <v>31</v>
      </c>
    </row>
    <row r="95" spans="1:16" s="91" customFormat="1" ht="150" customHeight="1">
      <c r="A95" s="119">
        <v>35</v>
      </c>
      <c r="B95" s="73">
        <v>13</v>
      </c>
      <c r="C95" s="73" t="s">
        <v>80</v>
      </c>
      <c r="D95" s="73" t="s">
        <v>412</v>
      </c>
      <c r="E95" s="73" t="s">
        <v>866</v>
      </c>
      <c r="F95" s="73" t="s">
        <v>886</v>
      </c>
      <c r="G95" s="73" t="s">
        <v>887</v>
      </c>
      <c r="H95" s="73" t="s">
        <v>888</v>
      </c>
      <c r="I95" s="73" t="s">
        <v>889</v>
      </c>
      <c r="J95" s="73" t="s">
        <v>890</v>
      </c>
      <c r="K95" s="119" t="s">
        <v>204</v>
      </c>
      <c r="L95" s="73" t="s">
        <v>720</v>
      </c>
      <c r="M95" s="375">
        <v>6</v>
      </c>
      <c r="N95" s="122">
        <v>12000</v>
      </c>
      <c r="O95" s="73" t="s">
        <v>871</v>
      </c>
      <c r="P95" s="73">
        <v>30</v>
      </c>
    </row>
    <row r="96" spans="1:16" s="91" customFormat="1" ht="30.75" customHeight="1">
      <c r="A96" s="472">
        <v>36</v>
      </c>
      <c r="B96" s="472">
        <v>12</v>
      </c>
      <c r="C96" s="472">
        <v>5</v>
      </c>
      <c r="D96" s="472" t="s">
        <v>58</v>
      </c>
      <c r="E96" s="472" t="s">
        <v>891</v>
      </c>
      <c r="F96" s="472" t="s">
        <v>892</v>
      </c>
      <c r="G96" s="472" t="s">
        <v>893</v>
      </c>
      <c r="H96" s="472" t="s">
        <v>894</v>
      </c>
      <c r="I96" s="472" t="s">
        <v>895</v>
      </c>
      <c r="J96" s="472" t="s">
        <v>897</v>
      </c>
      <c r="K96" s="469" t="s">
        <v>204</v>
      </c>
      <c r="L96" s="73" t="s">
        <v>119</v>
      </c>
      <c r="M96" s="375">
        <v>5</v>
      </c>
      <c r="N96" s="530">
        <v>6450</v>
      </c>
      <c r="O96" s="472" t="s">
        <v>896</v>
      </c>
      <c r="P96" s="472">
        <v>28.5</v>
      </c>
    </row>
    <row r="97" spans="1:16" s="91" customFormat="1" ht="39" customHeight="1">
      <c r="A97" s="472"/>
      <c r="B97" s="472"/>
      <c r="C97" s="472"/>
      <c r="D97" s="472"/>
      <c r="E97" s="472"/>
      <c r="F97" s="472"/>
      <c r="G97" s="472"/>
      <c r="H97" s="472"/>
      <c r="I97" s="472"/>
      <c r="J97" s="472"/>
      <c r="K97" s="469"/>
      <c r="L97" s="377" t="s">
        <v>26</v>
      </c>
      <c r="M97" s="375">
        <v>1</v>
      </c>
      <c r="N97" s="530"/>
      <c r="O97" s="472"/>
      <c r="P97" s="472"/>
    </row>
    <row r="98" spans="1:16" s="91" customFormat="1" ht="42" customHeight="1">
      <c r="A98" s="472"/>
      <c r="B98" s="472"/>
      <c r="C98" s="472"/>
      <c r="D98" s="472"/>
      <c r="E98" s="472"/>
      <c r="F98" s="472"/>
      <c r="G98" s="472"/>
      <c r="H98" s="472"/>
      <c r="I98" s="472"/>
      <c r="J98" s="472"/>
      <c r="K98" s="469"/>
      <c r="L98" s="73" t="s">
        <v>120</v>
      </c>
      <c r="M98" s="375">
        <v>25</v>
      </c>
      <c r="N98" s="530"/>
      <c r="O98" s="472"/>
      <c r="P98" s="472"/>
    </row>
    <row r="99" spans="1:16" s="91" customFormat="1" ht="53.25" customHeight="1">
      <c r="A99" s="472"/>
      <c r="B99" s="472"/>
      <c r="C99" s="472"/>
      <c r="D99" s="472"/>
      <c r="E99" s="472"/>
      <c r="F99" s="472"/>
      <c r="G99" s="472"/>
      <c r="H99" s="472"/>
      <c r="I99" s="472"/>
      <c r="J99" s="472"/>
      <c r="K99" s="469"/>
      <c r="L99" s="377" t="s">
        <v>75</v>
      </c>
      <c r="M99" s="375">
        <v>25</v>
      </c>
      <c r="N99" s="530"/>
      <c r="O99" s="472"/>
      <c r="P99" s="472"/>
    </row>
    <row r="100" spans="1:16" s="91" customFormat="1" ht="38.25">
      <c r="A100" s="469">
        <v>37</v>
      </c>
      <c r="B100" s="472">
        <v>13</v>
      </c>
      <c r="C100" s="472" t="s">
        <v>461</v>
      </c>
      <c r="D100" s="472" t="s">
        <v>89</v>
      </c>
      <c r="E100" s="472" t="s">
        <v>898</v>
      </c>
      <c r="F100" s="472" t="s">
        <v>899</v>
      </c>
      <c r="G100" s="472" t="s">
        <v>900</v>
      </c>
      <c r="H100" s="472" t="s">
        <v>901</v>
      </c>
      <c r="I100" s="472" t="s">
        <v>902</v>
      </c>
      <c r="J100" s="472" t="s">
        <v>903</v>
      </c>
      <c r="K100" s="469" t="s">
        <v>204</v>
      </c>
      <c r="L100" s="73" t="s">
        <v>720</v>
      </c>
      <c r="M100" s="375">
        <v>1</v>
      </c>
      <c r="N100" s="530">
        <v>24165.599999999999</v>
      </c>
      <c r="O100" s="472" t="s">
        <v>802</v>
      </c>
      <c r="P100" s="472">
        <v>28</v>
      </c>
    </row>
    <row r="101" spans="1:16" s="91" customFormat="1" ht="25.5">
      <c r="A101" s="469"/>
      <c r="B101" s="472"/>
      <c r="C101" s="472"/>
      <c r="D101" s="472"/>
      <c r="E101" s="472"/>
      <c r="F101" s="472"/>
      <c r="G101" s="472"/>
      <c r="H101" s="472"/>
      <c r="I101" s="472"/>
      <c r="J101" s="472"/>
      <c r="K101" s="469"/>
      <c r="L101" s="73" t="s">
        <v>77</v>
      </c>
      <c r="M101" s="375">
        <v>1000</v>
      </c>
      <c r="N101" s="530"/>
      <c r="O101" s="472"/>
      <c r="P101" s="472"/>
    </row>
    <row r="102" spans="1:16" s="91" customFormat="1" ht="72.75" customHeight="1">
      <c r="A102" s="469">
        <v>38</v>
      </c>
      <c r="B102" s="472">
        <v>13</v>
      </c>
      <c r="C102" s="472">
        <v>2</v>
      </c>
      <c r="D102" s="472" t="s">
        <v>58</v>
      </c>
      <c r="E102" s="472" t="s">
        <v>852</v>
      </c>
      <c r="F102" s="472" t="s">
        <v>904</v>
      </c>
      <c r="G102" s="472" t="s">
        <v>905</v>
      </c>
      <c r="H102" s="472" t="s">
        <v>906</v>
      </c>
      <c r="I102" s="472" t="s">
        <v>907</v>
      </c>
      <c r="J102" s="472" t="s">
        <v>909</v>
      </c>
      <c r="K102" s="469" t="s">
        <v>204</v>
      </c>
      <c r="L102" s="73" t="s">
        <v>720</v>
      </c>
      <c r="M102" s="375">
        <v>1</v>
      </c>
      <c r="N102" s="530">
        <v>29520</v>
      </c>
      <c r="O102" s="472" t="s">
        <v>857</v>
      </c>
      <c r="P102" s="472">
        <v>28</v>
      </c>
    </row>
    <row r="103" spans="1:16" s="91" customFormat="1" ht="70.5" customHeight="1">
      <c r="A103" s="469"/>
      <c r="B103" s="472"/>
      <c r="C103" s="472"/>
      <c r="D103" s="472"/>
      <c r="E103" s="472"/>
      <c r="F103" s="472"/>
      <c r="G103" s="472"/>
      <c r="H103" s="472"/>
      <c r="I103" s="472"/>
      <c r="J103" s="472"/>
      <c r="K103" s="469"/>
      <c r="L103" s="73" t="s">
        <v>77</v>
      </c>
      <c r="M103" s="375">
        <v>200</v>
      </c>
      <c r="N103" s="530"/>
      <c r="O103" s="472"/>
      <c r="P103" s="472"/>
    </row>
    <row r="104" spans="1:16" s="91" customFormat="1" ht="12.75">
      <c r="A104" s="472">
        <v>39</v>
      </c>
      <c r="B104" s="472">
        <v>12</v>
      </c>
      <c r="C104" s="472">
        <v>3</v>
      </c>
      <c r="D104" s="472" t="s">
        <v>50</v>
      </c>
      <c r="E104" s="472" t="s">
        <v>845</v>
      </c>
      <c r="F104" s="472" t="s">
        <v>910</v>
      </c>
      <c r="G104" s="472" t="s">
        <v>911</v>
      </c>
      <c r="H104" s="472" t="s">
        <v>912</v>
      </c>
      <c r="I104" s="472" t="s">
        <v>913</v>
      </c>
      <c r="J104" s="472" t="s">
        <v>915</v>
      </c>
      <c r="K104" s="469" t="s">
        <v>204</v>
      </c>
      <c r="L104" s="73" t="s">
        <v>914</v>
      </c>
      <c r="M104" s="375">
        <v>1</v>
      </c>
      <c r="N104" s="530">
        <v>19210</v>
      </c>
      <c r="O104" s="472" t="s">
        <v>850</v>
      </c>
      <c r="P104" s="472">
        <v>27.5</v>
      </c>
    </row>
    <row r="105" spans="1:16" s="91" customFormat="1" ht="25.5">
      <c r="A105" s="472"/>
      <c r="B105" s="472"/>
      <c r="C105" s="472"/>
      <c r="D105" s="472"/>
      <c r="E105" s="472"/>
      <c r="F105" s="472"/>
      <c r="G105" s="472"/>
      <c r="H105" s="472"/>
      <c r="I105" s="472"/>
      <c r="J105" s="472"/>
      <c r="K105" s="469"/>
      <c r="L105" s="377" t="s">
        <v>733</v>
      </c>
      <c r="M105" s="375">
        <v>12000</v>
      </c>
      <c r="N105" s="530"/>
      <c r="O105" s="472"/>
      <c r="P105" s="472"/>
    </row>
    <row r="106" spans="1:16" s="91" customFormat="1" ht="45" customHeight="1">
      <c r="A106" s="472"/>
      <c r="B106" s="472"/>
      <c r="C106" s="472"/>
      <c r="D106" s="472"/>
      <c r="E106" s="472"/>
      <c r="F106" s="472"/>
      <c r="G106" s="472"/>
      <c r="H106" s="472"/>
      <c r="I106" s="472"/>
      <c r="J106" s="472"/>
      <c r="K106" s="469"/>
      <c r="L106" s="73" t="s">
        <v>77</v>
      </c>
      <c r="M106" s="375">
        <v>2000</v>
      </c>
      <c r="N106" s="530"/>
      <c r="O106" s="472"/>
      <c r="P106" s="472"/>
    </row>
    <row r="107" spans="1:16" s="91" customFormat="1" ht="46.5" customHeight="1">
      <c r="A107" s="472"/>
      <c r="B107" s="472"/>
      <c r="C107" s="472"/>
      <c r="D107" s="472"/>
      <c r="E107" s="472"/>
      <c r="F107" s="472"/>
      <c r="G107" s="472"/>
      <c r="H107" s="472"/>
      <c r="I107" s="472"/>
      <c r="J107" s="472"/>
      <c r="K107" s="469"/>
      <c r="L107" s="377" t="s">
        <v>568</v>
      </c>
      <c r="M107" s="375">
        <v>2</v>
      </c>
      <c r="N107" s="530"/>
      <c r="O107" s="472"/>
      <c r="P107" s="472"/>
    </row>
    <row r="108" spans="1:16" s="91" customFormat="1" ht="89.25">
      <c r="A108" s="472"/>
      <c r="B108" s="472"/>
      <c r="C108" s="472"/>
      <c r="D108" s="472"/>
      <c r="E108" s="472"/>
      <c r="F108" s="472"/>
      <c r="G108" s="472"/>
      <c r="H108" s="472"/>
      <c r="I108" s="472"/>
      <c r="J108" s="472"/>
      <c r="K108" s="469"/>
      <c r="L108" s="73" t="s">
        <v>793</v>
      </c>
      <c r="M108" s="375">
        <v>1</v>
      </c>
      <c r="N108" s="530"/>
      <c r="O108" s="472"/>
      <c r="P108" s="472"/>
    </row>
    <row r="109" spans="1:16" s="91" customFormat="1" ht="38.25">
      <c r="A109" s="469">
        <v>40</v>
      </c>
      <c r="B109" s="472">
        <v>13</v>
      </c>
      <c r="C109" s="472">
        <v>5</v>
      </c>
      <c r="D109" s="472" t="s">
        <v>58</v>
      </c>
      <c r="E109" s="472" t="s">
        <v>916</v>
      </c>
      <c r="F109" s="472" t="s">
        <v>917</v>
      </c>
      <c r="G109" s="472" t="s">
        <v>918</v>
      </c>
      <c r="H109" s="472" t="s">
        <v>919</v>
      </c>
      <c r="I109" s="472" t="s">
        <v>920</v>
      </c>
      <c r="J109" s="472" t="s">
        <v>922</v>
      </c>
      <c r="K109" s="469" t="s">
        <v>204</v>
      </c>
      <c r="L109" s="73" t="s">
        <v>720</v>
      </c>
      <c r="M109" s="375">
        <v>1</v>
      </c>
      <c r="N109" s="530">
        <v>16813.5</v>
      </c>
      <c r="O109" s="472" t="s">
        <v>921</v>
      </c>
      <c r="P109" s="472">
        <v>27.5</v>
      </c>
    </row>
    <row r="110" spans="1:16" s="91" customFormat="1" ht="46.5" customHeight="1">
      <c r="A110" s="469"/>
      <c r="B110" s="472"/>
      <c r="C110" s="472"/>
      <c r="D110" s="472"/>
      <c r="E110" s="472"/>
      <c r="F110" s="472"/>
      <c r="G110" s="472"/>
      <c r="H110" s="472"/>
      <c r="I110" s="472"/>
      <c r="J110" s="472"/>
      <c r="K110" s="469"/>
      <c r="L110" s="73" t="s">
        <v>77</v>
      </c>
      <c r="M110" s="375">
        <f>100+500</f>
        <v>600</v>
      </c>
      <c r="N110" s="530"/>
      <c r="O110" s="472"/>
      <c r="P110" s="472"/>
    </row>
    <row r="111" spans="1:16" s="91" customFormat="1" ht="34.5" customHeight="1">
      <c r="A111" s="469">
        <v>41</v>
      </c>
      <c r="B111" s="547">
        <v>13</v>
      </c>
      <c r="C111" s="472">
        <v>2</v>
      </c>
      <c r="D111" s="472" t="s">
        <v>653</v>
      </c>
      <c r="E111" s="472" t="s">
        <v>923</v>
      </c>
      <c r="F111" s="472" t="s">
        <v>924</v>
      </c>
      <c r="G111" s="472" t="s">
        <v>925</v>
      </c>
      <c r="H111" s="472" t="s">
        <v>926</v>
      </c>
      <c r="I111" s="472" t="s">
        <v>927</v>
      </c>
      <c r="J111" s="472" t="s">
        <v>928</v>
      </c>
      <c r="K111" s="469" t="s">
        <v>204</v>
      </c>
      <c r="L111" s="73" t="s">
        <v>119</v>
      </c>
      <c r="M111" s="375">
        <v>2</v>
      </c>
      <c r="N111" s="530">
        <v>41737.5</v>
      </c>
      <c r="O111" s="472" t="s">
        <v>871</v>
      </c>
      <c r="P111" s="472">
        <v>27</v>
      </c>
    </row>
    <row r="112" spans="1:16" s="91" customFormat="1" ht="39" customHeight="1">
      <c r="A112" s="469"/>
      <c r="B112" s="547"/>
      <c r="C112" s="472"/>
      <c r="D112" s="472"/>
      <c r="E112" s="472"/>
      <c r="F112" s="472"/>
      <c r="G112" s="472"/>
      <c r="H112" s="472"/>
      <c r="I112" s="472"/>
      <c r="J112" s="472"/>
      <c r="K112" s="469"/>
      <c r="L112" s="73" t="s">
        <v>120</v>
      </c>
      <c r="M112" s="375">
        <v>60</v>
      </c>
      <c r="N112" s="530"/>
      <c r="O112" s="472"/>
      <c r="P112" s="472"/>
    </row>
    <row r="113" spans="1:16" s="91" customFormat="1" ht="53.25" customHeight="1">
      <c r="A113" s="469"/>
      <c r="B113" s="547"/>
      <c r="C113" s="472"/>
      <c r="D113" s="472"/>
      <c r="E113" s="472"/>
      <c r="F113" s="472"/>
      <c r="G113" s="472"/>
      <c r="H113" s="472"/>
      <c r="I113" s="472"/>
      <c r="J113" s="472"/>
      <c r="K113" s="469"/>
      <c r="L113" s="73" t="s">
        <v>77</v>
      </c>
      <c r="M113" s="375">
        <f>2500+2500</f>
        <v>5000</v>
      </c>
      <c r="N113" s="530"/>
      <c r="O113" s="472"/>
      <c r="P113" s="472"/>
    </row>
    <row r="114" spans="1:16" s="91" customFormat="1" ht="81" customHeight="1">
      <c r="A114" s="73">
        <v>42</v>
      </c>
      <c r="B114" s="378">
        <v>10</v>
      </c>
      <c r="C114" s="73" t="s">
        <v>80</v>
      </c>
      <c r="D114" s="73" t="s">
        <v>50</v>
      </c>
      <c r="E114" s="73" t="s">
        <v>929</v>
      </c>
      <c r="F114" s="73" t="s">
        <v>930</v>
      </c>
      <c r="G114" s="73" t="s">
        <v>931</v>
      </c>
      <c r="H114" s="73" t="s">
        <v>932</v>
      </c>
      <c r="I114" s="73" t="s">
        <v>933</v>
      </c>
      <c r="J114" s="73" t="s">
        <v>934</v>
      </c>
      <c r="K114" s="119" t="s">
        <v>204</v>
      </c>
      <c r="L114" s="73" t="s">
        <v>720</v>
      </c>
      <c r="M114" s="375">
        <v>1</v>
      </c>
      <c r="N114" s="122">
        <v>5411.55</v>
      </c>
      <c r="O114" s="73" t="s">
        <v>935</v>
      </c>
      <c r="P114" s="73">
        <v>27</v>
      </c>
    </row>
    <row r="115" spans="1:16" s="91" customFormat="1" ht="33.75" customHeight="1">
      <c r="A115" s="469">
        <v>43</v>
      </c>
      <c r="B115" s="547">
        <v>6</v>
      </c>
      <c r="C115" s="472" t="s">
        <v>452</v>
      </c>
      <c r="D115" s="472" t="s">
        <v>796</v>
      </c>
      <c r="E115" s="472" t="s">
        <v>936</v>
      </c>
      <c r="F115" s="472" t="s">
        <v>937</v>
      </c>
      <c r="G115" s="472" t="s">
        <v>938</v>
      </c>
      <c r="H115" s="472" t="s">
        <v>939</v>
      </c>
      <c r="I115" s="472" t="s">
        <v>940</v>
      </c>
      <c r="J115" s="472" t="s">
        <v>941</v>
      </c>
      <c r="K115" s="469" t="s">
        <v>204</v>
      </c>
      <c r="L115" s="73" t="s">
        <v>119</v>
      </c>
      <c r="M115" s="375">
        <v>12</v>
      </c>
      <c r="N115" s="530">
        <v>42080.160000000003</v>
      </c>
      <c r="O115" s="472" t="s">
        <v>802</v>
      </c>
      <c r="P115" s="472">
        <v>27</v>
      </c>
    </row>
    <row r="116" spans="1:16" s="91" customFormat="1" ht="64.5" customHeight="1">
      <c r="A116" s="469"/>
      <c r="B116" s="547"/>
      <c r="C116" s="472"/>
      <c r="D116" s="472"/>
      <c r="E116" s="472"/>
      <c r="F116" s="472"/>
      <c r="G116" s="472"/>
      <c r="H116" s="472"/>
      <c r="I116" s="472"/>
      <c r="J116" s="472"/>
      <c r="K116" s="469"/>
      <c r="L116" s="73" t="s">
        <v>120</v>
      </c>
      <c r="M116" s="375">
        <f>12*25</f>
        <v>300</v>
      </c>
      <c r="N116" s="530"/>
      <c r="O116" s="472"/>
      <c r="P116" s="472"/>
    </row>
    <row r="117" spans="1:16" s="91" customFormat="1" ht="38.25">
      <c r="A117" s="469">
        <v>44</v>
      </c>
      <c r="B117" s="547">
        <v>11</v>
      </c>
      <c r="C117" s="472">
        <v>5</v>
      </c>
      <c r="D117" s="472" t="s">
        <v>58</v>
      </c>
      <c r="E117" s="472" t="s">
        <v>942</v>
      </c>
      <c r="F117" s="472" t="s">
        <v>943</v>
      </c>
      <c r="G117" s="472" t="s">
        <v>944</v>
      </c>
      <c r="H117" s="472" t="s">
        <v>943</v>
      </c>
      <c r="I117" s="472" t="s">
        <v>945</v>
      </c>
      <c r="J117" s="472" t="s">
        <v>947</v>
      </c>
      <c r="K117" s="469" t="s">
        <v>204</v>
      </c>
      <c r="L117" s="73" t="s">
        <v>720</v>
      </c>
      <c r="M117" s="375">
        <v>1</v>
      </c>
      <c r="N117" s="530">
        <v>6749.75</v>
      </c>
      <c r="O117" s="472" t="s">
        <v>946</v>
      </c>
      <c r="P117" s="472">
        <v>27</v>
      </c>
    </row>
    <row r="118" spans="1:16" s="91" customFormat="1" ht="31.5" customHeight="1">
      <c r="A118" s="469"/>
      <c r="B118" s="547"/>
      <c r="C118" s="472"/>
      <c r="D118" s="472"/>
      <c r="E118" s="472"/>
      <c r="F118" s="472"/>
      <c r="G118" s="472"/>
      <c r="H118" s="472"/>
      <c r="I118" s="472"/>
      <c r="J118" s="472"/>
      <c r="K118" s="469"/>
      <c r="L118" s="73" t="s">
        <v>77</v>
      </c>
      <c r="M118" s="375">
        <f>50</f>
        <v>50</v>
      </c>
      <c r="N118" s="530"/>
      <c r="O118" s="472"/>
      <c r="P118" s="472"/>
    </row>
    <row r="119" spans="1:16" s="91" customFormat="1" ht="53.25" customHeight="1">
      <c r="A119" s="472">
        <v>45</v>
      </c>
      <c r="B119" s="547">
        <v>13</v>
      </c>
      <c r="C119" s="472">
        <v>5</v>
      </c>
      <c r="D119" s="472" t="s">
        <v>58</v>
      </c>
      <c r="E119" s="472" t="s">
        <v>948</v>
      </c>
      <c r="F119" s="472" t="s">
        <v>949</v>
      </c>
      <c r="G119" s="472" t="s">
        <v>950</v>
      </c>
      <c r="H119" s="472" t="s">
        <v>951</v>
      </c>
      <c r="I119" s="472" t="s">
        <v>952</v>
      </c>
      <c r="J119" s="472" t="s">
        <v>838</v>
      </c>
      <c r="K119" s="469" t="s">
        <v>204</v>
      </c>
      <c r="L119" s="73" t="s">
        <v>77</v>
      </c>
      <c r="M119" s="375">
        <f>9000+3600</f>
        <v>12600</v>
      </c>
      <c r="N119" s="530">
        <v>13320.9</v>
      </c>
      <c r="O119" s="472" t="s">
        <v>802</v>
      </c>
      <c r="P119" s="472">
        <v>27</v>
      </c>
    </row>
    <row r="120" spans="1:16" s="91" customFormat="1" ht="121.5" customHeight="1">
      <c r="A120" s="472"/>
      <c r="B120" s="547"/>
      <c r="C120" s="472"/>
      <c r="D120" s="472"/>
      <c r="E120" s="472"/>
      <c r="F120" s="472"/>
      <c r="G120" s="472"/>
      <c r="H120" s="472"/>
      <c r="I120" s="472"/>
      <c r="J120" s="472"/>
      <c r="K120" s="469"/>
      <c r="L120" s="73" t="s">
        <v>793</v>
      </c>
      <c r="M120" s="375">
        <v>1</v>
      </c>
      <c r="N120" s="530"/>
      <c r="O120" s="472"/>
      <c r="P120" s="472"/>
    </row>
    <row r="121" spans="1:16" s="91" customFormat="1" ht="38.25">
      <c r="A121" s="469">
        <v>46</v>
      </c>
      <c r="B121" s="472">
        <v>13</v>
      </c>
      <c r="C121" s="472">
        <v>5</v>
      </c>
      <c r="D121" s="472" t="s">
        <v>58</v>
      </c>
      <c r="E121" s="472" t="s">
        <v>953</v>
      </c>
      <c r="F121" s="472" t="s">
        <v>954</v>
      </c>
      <c r="G121" s="472" t="s">
        <v>955</v>
      </c>
      <c r="H121" s="472" t="s">
        <v>956</v>
      </c>
      <c r="I121" s="472" t="s">
        <v>957</v>
      </c>
      <c r="J121" s="472" t="s">
        <v>959</v>
      </c>
      <c r="K121" s="469" t="s">
        <v>204</v>
      </c>
      <c r="L121" s="73" t="s">
        <v>720</v>
      </c>
      <c r="M121" s="375">
        <v>1</v>
      </c>
      <c r="N121" s="530">
        <v>97251.9</v>
      </c>
      <c r="O121" s="472" t="s">
        <v>958</v>
      </c>
      <c r="P121" s="472">
        <v>26.5</v>
      </c>
    </row>
    <row r="122" spans="1:16" s="91" customFormat="1" ht="38.25">
      <c r="A122" s="469"/>
      <c r="B122" s="472"/>
      <c r="C122" s="472"/>
      <c r="D122" s="472"/>
      <c r="E122" s="472"/>
      <c r="F122" s="472"/>
      <c r="G122" s="472"/>
      <c r="H122" s="472"/>
      <c r="I122" s="472"/>
      <c r="J122" s="472"/>
      <c r="K122" s="469"/>
      <c r="L122" s="73" t="s">
        <v>582</v>
      </c>
      <c r="M122" s="375">
        <v>1</v>
      </c>
      <c r="N122" s="530"/>
      <c r="O122" s="472"/>
      <c r="P122" s="472"/>
    </row>
    <row r="123" spans="1:16" s="91" customFormat="1" ht="51">
      <c r="A123" s="469"/>
      <c r="B123" s="472"/>
      <c r="C123" s="472"/>
      <c r="D123" s="472"/>
      <c r="E123" s="472"/>
      <c r="F123" s="472"/>
      <c r="G123" s="472"/>
      <c r="H123" s="472"/>
      <c r="I123" s="472"/>
      <c r="J123" s="472"/>
      <c r="K123" s="469"/>
      <c r="L123" s="73" t="s">
        <v>458</v>
      </c>
      <c r="M123" s="375">
        <v>50</v>
      </c>
      <c r="N123" s="530"/>
      <c r="O123" s="472"/>
      <c r="P123" s="472"/>
    </row>
    <row r="124" spans="1:16" s="91" customFormat="1" ht="25.5">
      <c r="A124" s="469"/>
      <c r="B124" s="472"/>
      <c r="C124" s="472"/>
      <c r="D124" s="472"/>
      <c r="E124" s="472"/>
      <c r="F124" s="472"/>
      <c r="G124" s="472"/>
      <c r="H124" s="472"/>
      <c r="I124" s="472"/>
      <c r="J124" s="472"/>
      <c r="K124" s="469"/>
      <c r="L124" s="73" t="s">
        <v>77</v>
      </c>
      <c r="M124" s="375">
        <v>700</v>
      </c>
      <c r="N124" s="530"/>
      <c r="O124" s="472"/>
      <c r="P124" s="472"/>
    </row>
    <row r="125" spans="1:16" s="91" customFormat="1" ht="25.5">
      <c r="A125" s="469"/>
      <c r="B125" s="472"/>
      <c r="C125" s="472"/>
      <c r="D125" s="472"/>
      <c r="E125" s="472"/>
      <c r="F125" s="472"/>
      <c r="G125" s="472"/>
      <c r="H125" s="472"/>
      <c r="I125" s="472"/>
      <c r="J125" s="472"/>
      <c r="K125" s="469"/>
      <c r="L125" s="73" t="s">
        <v>77</v>
      </c>
      <c r="M125" s="375">
        <v>300</v>
      </c>
      <c r="N125" s="530"/>
      <c r="O125" s="472"/>
      <c r="P125" s="472"/>
    </row>
    <row r="126" spans="1:16" s="91" customFormat="1" ht="81" customHeight="1">
      <c r="A126" s="469">
        <v>47</v>
      </c>
      <c r="B126" s="472">
        <v>11</v>
      </c>
      <c r="C126" s="472">
        <v>5</v>
      </c>
      <c r="D126" s="472" t="s">
        <v>58</v>
      </c>
      <c r="E126" s="472" t="s">
        <v>960</v>
      </c>
      <c r="F126" s="472" t="s">
        <v>961</v>
      </c>
      <c r="G126" s="472" t="s">
        <v>962</v>
      </c>
      <c r="H126" s="472" t="s">
        <v>963</v>
      </c>
      <c r="I126" s="551" t="s">
        <v>964</v>
      </c>
      <c r="J126" s="472" t="s">
        <v>966</v>
      </c>
      <c r="K126" s="469" t="s">
        <v>204</v>
      </c>
      <c r="L126" s="73" t="s">
        <v>119</v>
      </c>
      <c r="M126" s="375">
        <v>1</v>
      </c>
      <c r="N126" s="530">
        <v>12656.36</v>
      </c>
      <c r="O126" s="472" t="s">
        <v>965</v>
      </c>
      <c r="P126" s="472">
        <v>26.5</v>
      </c>
    </row>
    <row r="127" spans="1:16" s="91" customFormat="1" ht="54" customHeight="1">
      <c r="A127" s="469"/>
      <c r="B127" s="472"/>
      <c r="C127" s="472"/>
      <c r="D127" s="472"/>
      <c r="E127" s="472"/>
      <c r="F127" s="472"/>
      <c r="G127" s="472"/>
      <c r="H127" s="472"/>
      <c r="I127" s="551"/>
      <c r="J127" s="472"/>
      <c r="K127" s="469"/>
      <c r="L127" s="73" t="s">
        <v>120</v>
      </c>
      <c r="M127" s="375">
        <v>16</v>
      </c>
      <c r="N127" s="530"/>
      <c r="O127" s="472"/>
      <c r="P127" s="472"/>
    </row>
    <row r="128" spans="1:16" s="91" customFormat="1" ht="55.5" customHeight="1">
      <c r="A128" s="472">
        <v>48</v>
      </c>
      <c r="B128" s="469">
        <v>12</v>
      </c>
      <c r="C128" s="469" t="s">
        <v>423</v>
      </c>
      <c r="D128" s="469" t="s">
        <v>58</v>
      </c>
      <c r="E128" s="469" t="s">
        <v>967</v>
      </c>
      <c r="F128" s="472" t="s">
        <v>968</v>
      </c>
      <c r="G128" s="472" t="s">
        <v>969</v>
      </c>
      <c r="H128" s="472" t="s">
        <v>579</v>
      </c>
      <c r="I128" s="472" t="s">
        <v>970</v>
      </c>
      <c r="J128" s="469" t="s">
        <v>974</v>
      </c>
      <c r="K128" s="469" t="s">
        <v>204</v>
      </c>
      <c r="L128" s="380" t="s">
        <v>971</v>
      </c>
      <c r="M128" s="375">
        <v>1</v>
      </c>
      <c r="N128" s="533">
        <v>25000</v>
      </c>
      <c r="O128" s="469" t="s">
        <v>972</v>
      </c>
      <c r="P128" s="469">
        <v>26</v>
      </c>
    </row>
    <row r="129" spans="1:16" s="91" customFormat="1" ht="55.5" customHeight="1">
      <c r="A129" s="472"/>
      <c r="B129" s="469"/>
      <c r="C129" s="469"/>
      <c r="D129" s="469"/>
      <c r="E129" s="469"/>
      <c r="F129" s="472"/>
      <c r="G129" s="472"/>
      <c r="H129" s="472"/>
      <c r="I129" s="472"/>
      <c r="J129" s="469"/>
      <c r="K129" s="469"/>
      <c r="L129" s="73" t="s">
        <v>973</v>
      </c>
      <c r="M129" s="375">
        <v>50</v>
      </c>
      <c r="N129" s="533"/>
      <c r="O129" s="469"/>
      <c r="P129" s="469"/>
    </row>
    <row r="130" spans="1:16" s="91" customFormat="1" ht="25.5">
      <c r="A130" s="472">
        <v>49</v>
      </c>
      <c r="B130" s="469">
        <v>13</v>
      </c>
      <c r="C130" s="469">
        <v>3</v>
      </c>
      <c r="D130" s="469" t="s">
        <v>58</v>
      </c>
      <c r="E130" s="472" t="s">
        <v>975</v>
      </c>
      <c r="F130" s="472" t="s">
        <v>976</v>
      </c>
      <c r="G130" s="472" t="s">
        <v>977</v>
      </c>
      <c r="H130" s="472" t="s">
        <v>978</v>
      </c>
      <c r="I130" s="472" t="s">
        <v>979</v>
      </c>
      <c r="J130" s="472" t="s">
        <v>974</v>
      </c>
      <c r="K130" s="469" t="s">
        <v>204</v>
      </c>
      <c r="L130" s="380" t="s">
        <v>980</v>
      </c>
      <c r="M130" s="375">
        <v>7</v>
      </c>
      <c r="N130" s="533">
        <v>90400</v>
      </c>
      <c r="O130" s="469" t="s">
        <v>981</v>
      </c>
      <c r="P130" s="469">
        <v>26</v>
      </c>
    </row>
    <row r="131" spans="1:16" s="91" customFormat="1" ht="37.5" customHeight="1">
      <c r="A131" s="472"/>
      <c r="B131" s="469"/>
      <c r="C131" s="469"/>
      <c r="D131" s="469"/>
      <c r="E131" s="472"/>
      <c r="F131" s="472"/>
      <c r="G131" s="472"/>
      <c r="H131" s="472"/>
      <c r="I131" s="472"/>
      <c r="J131" s="472"/>
      <c r="K131" s="469"/>
      <c r="L131" s="380" t="s">
        <v>982</v>
      </c>
      <c r="M131" s="375">
        <v>1</v>
      </c>
      <c r="N131" s="533"/>
      <c r="O131" s="469"/>
      <c r="P131" s="469"/>
    </row>
    <row r="132" spans="1:16" s="91" customFormat="1" ht="45" customHeight="1">
      <c r="A132" s="472"/>
      <c r="B132" s="469"/>
      <c r="C132" s="469"/>
      <c r="D132" s="469"/>
      <c r="E132" s="472"/>
      <c r="F132" s="472"/>
      <c r="G132" s="472"/>
      <c r="H132" s="472"/>
      <c r="I132" s="472"/>
      <c r="J132" s="472"/>
      <c r="K132" s="469"/>
      <c r="L132" s="380" t="s">
        <v>983</v>
      </c>
      <c r="M132" s="375">
        <v>70</v>
      </c>
      <c r="N132" s="533"/>
      <c r="O132" s="469"/>
      <c r="P132" s="469"/>
    </row>
    <row r="133" spans="1:16" s="91" customFormat="1" ht="38.25">
      <c r="A133" s="472"/>
      <c r="B133" s="469"/>
      <c r="C133" s="469"/>
      <c r="D133" s="469"/>
      <c r="E133" s="472"/>
      <c r="F133" s="472"/>
      <c r="G133" s="472"/>
      <c r="H133" s="472"/>
      <c r="I133" s="472"/>
      <c r="J133" s="472"/>
      <c r="K133" s="469"/>
      <c r="L133" s="380" t="s">
        <v>131</v>
      </c>
      <c r="M133" s="375">
        <v>70</v>
      </c>
      <c r="N133" s="533"/>
      <c r="O133" s="469"/>
      <c r="P133" s="469"/>
    </row>
    <row r="134" spans="1:16" s="91" customFormat="1" ht="38.25">
      <c r="A134" s="472"/>
      <c r="B134" s="469"/>
      <c r="C134" s="469"/>
      <c r="D134" s="469"/>
      <c r="E134" s="472"/>
      <c r="F134" s="472"/>
      <c r="G134" s="472"/>
      <c r="H134" s="472"/>
      <c r="I134" s="472"/>
      <c r="J134" s="472"/>
      <c r="K134" s="469"/>
      <c r="L134" s="380" t="s">
        <v>984</v>
      </c>
      <c r="M134" s="375">
        <v>20000</v>
      </c>
      <c r="N134" s="533"/>
      <c r="O134" s="469"/>
      <c r="P134" s="469"/>
    </row>
    <row r="135" spans="1:16" s="91" customFormat="1" ht="117.75" customHeight="1">
      <c r="A135" s="472"/>
      <c r="B135" s="469"/>
      <c r="C135" s="469"/>
      <c r="D135" s="469"/>
      <c r="E135" s="472"/>
      <c r="F135" s="472"/>
      <c r="G135" s="472"/>
      <c r="H135" s="472"/>
      <c r="I135" s="472"/>
      <c r="J135" s="472"/>
      <c r="K135" s="469"/>
      <c r="L135" s="380" t="s">
        <v>985</v>
      </c>
      <c r="M135" s="375">
        <v>1</v>
      </c>
      <c r="N135" s="533"/>
      <c r="O135" s="469"/>
      <c r="P135" s="469"/>
    </row>
    <row r="136" spans="1:16">
      <c r="F136" s="337"/>
      <c r="G136" s="338"/>
      <c r="H136" s="337"/>
      <c r="I136" s="337"/>
      <c r="J136" s="333"/>
    </row>
    <row r="137" spans="1:16">
      <c r="F137" s="334" t="s">
        <v>169</v>
      </c>
      <c r="G137" s="326">
        <f>N6+N7+N8+N9+N11+N14+N17+N20+N21+N23+N24+N25+N27+N29+N30+N32+N34+N35+N37+N38</f>
        <v>658512.07000000007</v>
      </c>
      <c r="H137" s="337"/>
      <c r="I137" s="339" t="s">
        <v>171</v>
      </c>
      <c r="J137" s="334">
        <v>20</v>
      </c>
    </row>
    <row r="138" spans="1:16">
      <c r="F138" s="334" t="s">
        <v>170</v>
      </c>
      <c r="G138" s="326">
        <f>N44+N45+N47+N51+N60+N66+N69+N71+N77+N80+N83+N88+N92+N94+N95+N96+N100+N102+N104+N109+N111+N114+N115+N117+N119+N121+N126+N128+N130</f>
        <v>1063313.8500000001</v>
      </c>
      <c r="H138" s="337"/>
      <c r="I138" s="340" t="s">
        <v>173</v>
      </c>
      <c r="J138" s="334">
        <v>29</v>
      </c>
    </row>
    <row r="139" spans="1:16">
      <c r="F139" s="334" t="s">
        <v>172</v>
      </c>
      <c r="G139" s="326">
        <f>G137+G138</f>
        <v>1721825.9200000002</v>
      </c>
      <c r="H139" s="337"/>
      <c r="I139" s="340" t="s">
        <v>174</v>
      </c>
      <c r="J139" s="334">
        <f>J137+J138</f>
        <v>49</v>
      </c>
    </row>
    <row r="140" spans="1:16">
      <c r="L140" s="84"/>
      <c r="M140" s="85"/>
    </row>
    <row r="141" spans="1:16" ht="15.75">
      <c r="A141" s="480" t="s">
        <v>175</v>
      </c>
      <c r="B141" s="481"/>
      <c r="C141" s="481"/>
      <c r="D141" s="481"/>
      <c r="E141" s="481"/>
      <c r="F141" s="481"/>
      <c r="G141" s="481"/>
      <c r="H141" s="481"/>
      <c r="I141" s="481"/>
      <c r="J141" s="481"/>
      <c r="K141" s="481"/>
      <c r="L141" s="481"/>
      <c r="M141" s="481"/>
      <c r="N141" s="481"/>
      <c r="O141" s="481"/>
    </row>
    <row r="142" spans="1:16" s="3" customFormat="1" ht="30" customHeight="1">
      <c r="A142" s="473" t="s">
        <v>1</v>
      </c>
      <c r="B142" s="470" t="s">
        <v>2</v>
      </c>
      <c r="C142" s="470" t="s">
        <v>3</v>
      </c>
      <c r="D142" s="473" t="s">
        <v>4</v>
      </c>
      <c r="E142" s="473" t="s">
        <v>5</v>
      </c>
      <c r="F142" s="473" t="s">
        <v>6</v>
      </c>
      <c r="G142" s="473" t="s">
        <v>7</v>
      </c>
      <c r="H142" s="473" t="s">
        <v>8</v>
      </c>
      <c r="I142" s="473" t="s">
        <v>9</v>
      </c>
      <c r="J142" s="475" t="s">
        <v>10</v>
      </c>
      <c r="K142" s="476"/>
      <c r="L142" s="477" t="s">
        <v>11</v>
      </c>
      <c r="M142" s="477"/>
      <c r="N142" s="470" t="s">
        <v>12</v>
      </c>
      <c r="O142" s="470" t="s">
        <v>13</v>
      </c>
      <c r="P142" s="470" t="s">
        <v>14</v>
      </c>
    </row>
    <row r="143" spans="1:16" s="3" customFormat="1" ht="35.25" customHeight="1">
      <c r="A143" s="474"/>
      <c r="B143" s="471"/>
      <c r="C143" s="471"/>
      <c r="D143" s="474"/>
      <c r="E143" s="474"/>
      <c r="F143" s="474"/>
      <c r="G143" s="474"/>
      <c r="H143" s="474"/>
      <c r="I143" s="474"/>
      <c r="J143" s="53">
        <v>2016</v>
      </c>
      <c r="K143" s="53">
        <v>2017</v>
      </c>
      <c r="L143" s="52" t="s">
        <v>15</v>
      </c>
      <c r="M143" s="52" t="s">
        <v>16</v>
      </c>
      <c r="N143" s="471"/>
      <c r="O143" s="471"/>
      <c r="P143" s="471"/>
    </row>
    <row r="144" spans="1:16" s="77" customFormat="1" ht="38.25">
      <c r="A144" s="552">
        <v>1</v>
      </c>
      <c r="B144" s="552">
        <v>4</v>
      </c>
      <c r="C144" s="552" t="s">
        <v>986</v>
      </c>
      <c r="D144" s="552" t="s">
        <v>50</v>
      </c>
      <c r="E144" s="554" t="s">
        <v>987</v>
      </c>
      <c r="F144" s="554" t="s">
        <v>988</v>
      </c>
      <c r="G144" s="554" t="s">
        <v>989</v>
      </c>
      <c r="H144" s="554" t="s">
        <v>579</v>
      </c>
      <c r="I144" s="554" t="s">
        <v>990</v>
      </c>
      <c r="J144" s="554" t="s">
        <v>991</v>
      </c>
      <c r="K144" s="491" t="s">
        <v>204</v>
      </c>
      <c r="L144" s="461" t="s">
        <v>971</v>
      </c>
      <c r="M144" s="381">
        <v>1</v>
      </c>
      <c r="N144" s="558">
        <v>73843.78</v>
      </c>
      <c r="O144" s="552" t="s">
        <v>843</v>
      </c>
      <c r="P144" s="552">
        <v>26</v>
      </c>
    </row>
    <row r="145" spans="1:16" s="77" customFormat="1" ht="51">
      <c r="A145" s="553"/>
      <c r="B145" s="553"/>
      <c r="C145" s="553"/>
      <c r="D145" s="553"/>
      <c r="E145" s="555"/>
      <c r="F145" s="555"/>
      <c r="G145" s="555"/>
      <c r="H145" s="555"/>
      <c r="I145" s="555"/>
      <c r="J145" s="555"/>
      <c r="K145" s="493"/>
      <c r="L145" s="464" t="s">
        <v>973</v>
      </c>
      <c r="M145" s="381">
        <v>15</v>
      </c>
      <c r="N145" s="559"/>
      <c r="O145" s="553"/>
      <c r="P145" s="553"/>
    </row>
    <row r="146" spans="1:16" s="77" customFormat="1" ht="38.25">
      <c r="A146" s="556">
        <v>2</v>
      </c>
      <c r="B146" s="556">
        <v>10</v>
      </c>
      <c r="C146" s="556" t="s">
        <v>423</v>
      </c>
      <c r="D146" s="556" t="s">
        <v>50</v>
      </c>
      <c r="E146" s="554" t="s">
        <v>987</v>
      </c>
      <c r="F146" s="554" t="s">
        <v>992</v>
      </c>
      <c r="G146" s="554" t="s">
        <v>993</v>
      </c>
      <c r="H146" s="554" t="s">
        <v>994</v>
      </c>
      <c r="I146" s="554" t="s">
        <v>995</v>
      </c>
      <c r="J146" s="554" t="s">
        <v>996</v>
      </c>
      <c r="K146" s="491" t="s">
        <v>204</v>
      </c>
      <c r="L146" s="464" t="s">
        <v>720</v>
      </c>
      <c r="M146" s="381">
        <v>1</v>
      </c>
      <c r="N146" s="558">
        <v>23184</v>
      </c>
      <c r="O146" s="552" t="s">
        <v>843</v>
      </c>
      <c r="P146" s="552">
        <v>26</v>
      </c>
    </row>
    <row r="147" spans="1:16" s="77" customFormat="1" ht="38.25">
      <c r="A147" s="556"/>
      <c r="B147" s="556"/>
      <c r="C147" s="556"/>
      <c r="D147" s="556"/>
      <c r="E147" s="557"/>
      <c r="F147" s="557"/>
      <c r="G147" s="557"/>
      <c r="H147" s="557"/>
      <c r="I147" s="557"/>
      <c r="J147" s="557"/>
      <c r="K147" s="492"/>
      <c r="L147" s="464" t="s">
        <v>984</v>
      </c>
      <c r="M147" s="381">
        <f>1000+300</f>
        <v>1300</v>
      </c>
      <c r="N147" s="561"/>
      <c r="O147" s="560"/>
      <c r="P147" s="560"/>
    </row>
    <row r="148" spans="1:16" s="77" customFormat="1" ht="25.5">
      <c r="A148" s="556"/>
      <c r="B148" s="556"/>
      <c r="C148" s="556"/>
      <c r="D148" s="556"/>
      <c r="E148" s="557"/>
      <c r="F148" s="557"/>
      <c r="G148" s="557"/>
      <c r="H148" s="557"/>
      <c r="I148" s="557"/>
      <c r="J148" s="557"/>
      <c r="K148" s="492"/>
      <c r="L148" s="464" t="s">
        <v>997</v>
      </c>
      <c r="M148" s="381">
        <v>1</v>
      </c>
      <c r="N148" s="561"/>
      <c r="O148" s="560"/>
      <c r="P148" s="560"/>
    </row>
    <row r="149" spans="1:16" s="15" customFormat="1" ht="102">
      <c r="A149" s="118">
        <v>3</v>
      </c>
      <c r="B149" s="118">
        <v>13</v>
      </c>
      <c r="C149" s="383" t="s">
        <v>747</v>
      </c>
      <c r="D149" s="118" t="s">
        <v>998</v>
      </c>
      <c r="E149" s="73" t="s">
        <v>999</v>
      </c>
      <c r="F149" s="73" t="s">
        <v>1000</v>
      </c>
      <c r="G149" s="73" t="s">
        <v>1001</v>
      </c>
      <c r="H149" s="73" t="s">
        <v>1002</v>
      </c>
      <c r="I149" s="384" t="s">
        <v>1003</v>
      </c>
      <c r="J149" s="384" t="s">
        <v>1004</v>
      </c>
      <c r="K149" s="119" t="s">
        <v>204</v>
      </c>
      <c r="L149" s="380" t="s">
        <v>997</v>
      </c>
      <c r="M149" s="385">
        <v>6</v>
      </c>
      <c r="N149" s="386">
        <v>143065</v>
      </c>
      <c r="O149" s="119" t="s">
        <v>857</v>
      </c>
      <c r="P149" s="119">
        <v>25.5</v>
      </c>
    </row>
    <row r="150" spans="1:16" s="77" customFormat="1" ht="38.25">
      <c r="A150" s="552">
        <v>4</v>
      </c>
      <c r="B150" s="552">
        <v>4</v>
      </c>
      <c r="C150" s="552" t="s">
        <v>88</v>
      </c>
      <c r="D150" s="552" t="s">
        <v>58</v>
      </c>
      <c r="E150" s="554" t="s">
        <v>828</v>
      </c>
      <c r="F150" s="554" t="s">
        <v>1005</v>
      </c>
      <c r="G150" s="554" t="s">
        <v>1006</v>
      </c>
      <c r="H150" s="554" t="s">
        <v>579</v>
      </c>
      <c r="I150" s="554" t="s">
        <v>1007</v>
      </c>
      <c r="J150" s="554" t="s">
        <v>1008</v>
      </c>
      <c r="K150" s="491" t="s">
        <v>204</v>
      </c>
      <c r="L150" s="380" t="s">
        <v>971</v>
      </c>
      <c r="M150" s="381">
        <v>1</v>
      </c>
      <c r="N150" s="558">
        <v>42380</v>
      </c>
      <c r="O150" s="552" t="s">
        <v>833</v>
      </c>
      <c r="P150" s="552">
        <v>25.5</v>
      </c>
    </row>
    <row r="151" spans="1:16" s="77" customFormat="1" ht="51">
      <c r="A151" s="553"/>
      <c r="B151" s="553"/>
      <c r="C151" s="553"/>
      <c r="D151" s="553"/>
      <c r="E151" s="555"/>
      <c r="F151" s="555"/>
      <c r="G151" s="555"/>
      <c r="H151" s="555"/>
      <c r="I151" s="555"/>
      <c r="J151" s="555"/>
      <c r="K151" s="493"/>
      <c r="L151" s="464" t="s">
        <v>973</v>
      </c>
      <c r="M151" s="381">
        <v>20</v>
      </c>
      <c r="N151" s="559"/>
      <c r="O151" s="553"/>
      <c r="P151" s="553"/>
    </row>
    <row r="152" spans="1:16" s="77" customFormat="1" ht="25.5">
      <c r="A152" s="552">
        <v>5</v>
      </c>
      <c r="B152" s="552">
        <v>13</v>
      </c>
      <c r="C152" s="552" t="s">
        <v>187</v>
      </c>
      <c r="D152" s="552" t="s">
        <v>99</v>
      </c>
      <c r="E152" s="554" t="s">
        <v>1009</v>
      </c>
      <c r="F152" s="554" t="s">
        <v>1010</v>
      </c>
      <c r="G152" s="554" t="s">
        <v>1011</v>
      </c>
      <c r="H152" s="554" t="s">
        <v>1012</v>
      </c>
      <c r="I152" s="554" t="s">
        <v>1013</v>
      </c>
      <c r="J152" s="554" t="s">
        <v>1014</v>
      </c>
      <c r="K152" s="491" t="s">
        <v>204</v>
      </c>
      <c r="L152" s="464" t="s">
        <v>982</v>
      </c>
      <c r="M152" s="381">
        <f>5+1+1</f>
        <v>7</v>
      </c>
      <c r="N152" s="558">
        <v>231156.02</v>
      </c>
      <c r="O152" s="552" t="s">
        <v>802</v>
      </c>
      <c r="P152" s="552">
        <v>25.5</v>
      </c>
    </row>
    <row r="153" spans="1:16" s="77" customFormat="1" ht="38.25">
      <c r="A153" s="560"/>
      <c r="B153" s="560"/>
      <c r="C153" s="560"/>
      <c r="D153" s="560"/>
      <c r="E153" s="557"/>
      <c r="F153" s="557"/>
      <c r="G153" s="557"/>
      <c r="H153" s="557"/>
      <c r="I153" s="557"/>
      <c r="J153" s="557"/>
      <c r="K153" s="492"/>
      <c r="L153" s="380" t="s">
        <v>971</v>
      </c>
      <c r="M153" s="381">
        <v>1</v>
      </c>
      <c r="N153" s="561"/>
      <c r="O153" s="560"/>
      <c r="P153" s="560"/>
    </row>
    <row r="154" spans="1:16" s="77" customFormat="1" ht="38.25">
      <c r="A154" s="560"/>
      <c r="B154" s="560"/>
      <c r="C154" s="560"/>
      <c r="D154" s="560"/>
      <c r="E154" s="557"/>
      <c r="F154" s="557"/>
      <c r="G154" s="557"/>
      <c r="H154" s="557"/>
      <c r="I154" s="557"/>
      <c r="J154" s="557"/>
      <c r="K154" s="492"/>
      <c r="L154" s="387" t="s">
        <v>131</v>
      </c>
      <c r="M154" s="381">
        <f>125+150</f>
        <v>275</v>
      </c>
      <c r="N154" s="561"/>
      <c r="O154" s="560"/>
      <c r="P154" s="560"/>
    </row>
    <row r="155" spans="1:16" s="77" customFormat="1" ht="51">
      <c r="A155" s="560"/>
      <c r="B155" s="560"/>
      <c r="C155" s="560"/>
      <c r="D155" s="560"/>
      <c r="E155" s="557"/>
      <c r="F155" s="557"/>
      <c r="G155" s="557"/>
      <c r="H155" s="557"/>
      <c r="I155" s="557"/>
      <c r="J155" s="557"/>
      <c r="K155" s="492"/>
      <c r="L155" s="464" t="s">
        <v>973</v>
      </c>
      <c r="M155" s="381">
        <v>25</v>
      </c>
      <c r="N155" s="561"/>
      <c r="O155" s="560"/>
      <c r="P155" s="560"/>
    </row>
    <row r="156" spans="1:16" s="77" customFormat="1" ht="38.25">
      <c r="A156" s="560"/>
      <c r="B156" s="560"/>
      <c r="C156" s="560"/>
      <c r="D156" s="560"/>
      <c r="E156" s="557"/>
      <c r="F156" s="557"/>
      <c r="G156" s="557"/>
      <c r="H156" s="557"/>
      <c r="I156" s="557"/>
      <c r="J156" s="557"/>
      <c r="K156" s="492"/>
      <c r="L156" s="464" t="s">
        <v>984</v>
      </c>
      <c r="M156" s="381">
        <v>32000</v>
      </c>
      <c r="N156" s="561"/>
      <c r="O156" s="560"/>
      <c r="P156" s="560"/>
    </row>
    <row r="157" spans="1:16" s="77" customFormat="1" ht="89.25">
      <c r="A157" s="553"/>
      <c r="B157" s="553"/>
      <c r="C157" s="553"/>
      <c r="D157" s="553"/>
      <c r="E157" s="555"/>
      <c r="F157" s="555"/>
      <c r="G157" s="555"/>
      <c r="H157" s="555"/>
      <c r="I157" s="555"/>
      <c r="J157" s="555"/>
      <c r="K157" s="493"/>
      <c r="L157" s="464" t="s">
        <v>985</v>
      </c>
      <c r="M157" s="381">
        <v>6</v>
      </c>
      <c r="N157" s="559"/>
      <c r="O157" s="553"/>
      <c r="P157" s="553"/>
    </row>
    <row r="158" spans="1:16" s="77" customFormat="1" ht="25.5">
      <c r="A158" s="552">
        <v>6</v>
      </c>
      <c r="B158" s="552">
        <v>11</v>
      </c>
      <c r="C158" s="552">
        <v>5</v>
      </c>
      <c r="D158" s="552" t="s">
        <v>58</v>
      </c>
      <c r="E158" s="554" t="s">
        <v>967</v>
      </c>
      <c r="F158" s="554" t="s">
        <v>1015</v>
      </c>
      <c r="G158" s="554" t="s">
        <v>1016</v>
      </c>
      <c r="H158" s="554" t="s">
        <v>1017</v>
      </c>
      <c r="I158" s="554" t="s">
        <v>1018</v>
      </c>
      <c r="J158" s="554" t="s">
        <v>1019</v>
      </c>
      <c r="K158" s="491" t="s">
        <v>204</v>
      </c>
      <c r="L158" s="387" t="s">
        <v>980</v>
      </c>
      <c r="M158" s="381">
        <v>1</v>
      </c>
      <c r="N158" s="558">
        <v>16370</v>
      </c>
      <c r="O158" s="552" t="s">
        <v>972</v>
      </c>
      <c r="P158" s="552">
        <v>24.5</v>
      </c>
    </row>
    <row r="159" spans="1:16" s="77" customFormat="1" ht="38.25">
      <c r="A159" s="560"/>
      <c r="B159" s="560"/>
      <c r="C159" s="560"/>
      <c r="D159" s="560"/>
      <c r="E159" s="557"/>
      <c r="F159" s="557"/>
      <c r="G159" s="557"/>
      <c r="H159" s="557"/>
      <c r="I159" s="557"/>
      <c r="J159" s="557"/>
      <c r="K159" s="492"/>
      <c r="L159" s="380" t="s">
        <v>971</v>
      </c>
      <c r="M159" s="381">
        <v>1</v>
      </c>
      <c r="N159" s="561"/>
      <c r="O159" s="560"/>
      <c r="P159" s="560"/>
    </row>
    <row r="160" spans="1:16" s="77" customFormat="1" ht="25.5">
      <c r="A160" s="560"/>
      <c r="B160" s="560"/>
      <c r="C160" s="560"/>
      <c r="D160" s="560"/>
      <c r="E160" s="557"/>
      <c r="F160" s="557"/>
      <c r="G160" s="557"/>
      <c r="H160" s="557"/>
      <c r="I160" s="557"/>
      <c r="J160" s="557"/>
      <c r="K160" s="492"/>
      <c r="L160" s="387" t="s">
        <v>983</v>
      </c>
      <c r="M160" s="381">
        <v>30</v>
      </c>
      <c r="N160" s="561"/>
      <c r="O160" s="560"/>
      <c r="P160" s="560"/>
    </row>
    <row r="161" spans="1:16" s="77" customFormat="1" ht="51">
      <c r="A161" s="553"/>
      <c r="B161" s="553"/>
      <c r="C161" s="553"/>
      <c r="D161" s="553"/>
      <c r="E161" s="555"/>
      <c r="F161" s="555"/>
      <c r="G161" s="555"/>
      <c r="H161" s="555"/>
      <c r="I161" s="555"/>
      <c r="J161" s="555"/>
      <c r="K161" s="493"/>
      <c r="L161" s="464" t="s">
        <v>973</v>
      </c>
      <c r="M161" s="381">
        <v>30</v>
      </c>
      <c r="N161" s="559"/>
      <c r="O161" s="553"/>
      <c r="P161" s="553"/>
    </row>
    <row r="162" spans="1:16" s="77" customFormat="1" ht="38.25">
      <c r="A162" s="552">
        <v>7</v>
      </c>
      <c r="B162" s="552">
        <v>11</v>
      </c>
      <c r="C162" s="552" t="s">
        <v>88</v>
      </c>
      <c r="D162" s="552" t="s">
        <v>58</v>
      </c>
      <c r="E162" s="552" t="s">
        <v>1020</v>
      </c>
      <c r="F162" s="554" t="s">
        <v>1021</v>
      </c>
      <c r="G162" s="554" t="s">
        <v>1022</v>
      </c>
      <c r="H162" s="554" t="s">
        <v>1023</v>
      </c>
      <c r="I162" s="554" t="s">
        <v>1024</v>
      </c>
      <c r="J162" s="554" t="s">
        <v>908</v>
      </c>
      <c r="K162" s="491" t="s">
        <v>204</v>
      </c>
      <c r="L162" s="464" t="s">
        <v>720</v>
      </c>
      <c r="M162" s="381">
        <v>2</v>
      </c>
      <c r="N162" s="558">
        <v>67560.83</v>
      </c>
      <c r="O162" s="552" t="s">
        <v>1025</v>
      </c>
      <c r="P162" s="552">
        <v>24.5</v>
      </c>
    </row>
    <row r="163" spans="1:16" s="77" customFormat="1" ht="38.25">
      <c r="A163" s="553"/>
      <c r="B163" s="553"/>
      <c r="C163" s="553"/>
      <c r="D163" s="553"/>
      <c r="E163" s="553"/>
      <c r="F163" s="555"/>
      <c r="G163" s="555"/>
      <c r="H163" s="555"/>
      <c r="I163" s="555"/>
      <c r="J163" s="555"/>
      <c r="K163" s="493"/>
      <c r="L163" s="464" t="s">
        <v>984</v>
      </c>
      <c r="M163" s="381">
        <v>75</v>
      </c>
      <c r="N163" s="559"/>
      <c r="O163" s="553"/>
      <c r="P163" s="553"/>
    </row>
    <row r="164" spans="1:16" s="77" customFormat="1" ht="25.5">
      <c r="A164" s="552">
        <v>8</v>
      </c>
      <c r="B164" s="552">
        <v>11</v>
      </c>
      <c r="C164" s="552" t="s">
        <v>423</v>
      </c>
      <c r="D164" s="552" t="s">
        <v>58</v>
      </c>
      <c r="E164" s="562" t="s">
        <v>303</v>
      </c>
      <c r="F164" s="554" t="s">
        <v>1026</v>
      </c>
      <c r="G164" s="554" t="s">
        <v>1027</v>
      </c>
      <c r="H164" s="554" t="s">
        <v>1028</v>
      </c>
      <c r="I164" s="554" t="s">
        <v>1029</v>
      </c>
      <c r="J164" s="554" t="s">
        <v>1030</v>
      </c>
      <c r="K164" s="491" t="s">
        <v>204</v>
      </c>
      <c r="L164" s="82" t="s">
        <v>980</v>
      </c>
      <c r="M164" s="381">
        <v>30</v>
      </c>
      <c r="N164" s="558">
        <v>70677</v>
      </c>
      <c r="O164" s="552" t="s">
        <v>802</v>
      </c>
      <c r="P164" s="552">
        <v>24.5</v>
      </c>
    </row>
    <row r="165" spans="1:16" s="77" customFormat="1" ht="25.5">
      <c r="A165" s="553"/>
      <c r="B165" s="553"/>
      <c r="C165" s="553"/>
      <c r="D165" s="553"/>
      <c r="E165" s="562"/>
      <c r="F165" s="555"/>
      <c r="G165" s="555"/>
      <c r="H165" s="555"/>
      <c r="I165" s="555"/>
      <c r="J165" s="555"/>
      <c r="K165" s="493"/>
      <c r="L165" s="82" t="s">
        <v>983</v>
      </c>
      <c r="M165" s="381">
        <v>450</v>
      </c>
      <c r="N165" s="559"/>
      <c r="O165" s="553"/>
      <c r="P165" s="553"/>
    </row>
    <row r="166" spans="1:16" s="77" customFormat="1" ht="39.75" customHeight="1">
      <c r="A166" s="552">
        <v>9</v>
      </c>
      <c r="B166" s="552">
        <v>13</v>
      </c>
      <c r="C166" s="552">
        <v>4</v>
      </c>
      <c r="D166" s="552" t="s">
        <v>192</v>
      </c>
      <c r="E166" s="554" t="s">
        <v>960</v>
      </c>
      <c r="F166" s="554" t="s">
        <v>1031</v>
      </c>
      <c r="G166" s="566" t="s">
        <v>1032</v>
      </c>
      <c r="H166" s="554" t="s">
        <v>1033</v>
      </c>
      <c r="I166" s="554" t="s">
        <v>1034</v>
      </c>
      <c r="J166" s="552" t="s">
        <v>1035</v>
      </c>
      <c r="K166" s="491" t="s">
        <v>204</v>
      </c>
      <c r="L166" s="82" t="s">
        <v>980</v>
      </c>
      <c r="M166" s="381">
        <v>5</v>
      </c>
      <c r="N166" s="558">
        <v>10995</v>
      </c>
      <c r="O166" s="552" t="s">
        <v>965</v>
      </c>
      <c r="P166" s="552">
        <v>24.5</v>
      </c>
    </row>
    <row r="167" spans="1:16" s="77" customFormat="1" ht="61.5" customHeight="1">
      <c r="A167" s="553"/>
      <c r="B167" s="553"/>
      <c r="C167" s="553"/>
      <c r="D167" s="553"/>
      <c r="E167" s="555"/>
      <c r="F167" s="555"/>
      <c r="G167" s="568"/>
      <c r="H167" s="555"/>
      <c r="I167" s="555"/>
      <c r="J167" s="553"/>
      <c r="K167" s="493"/>
      <c r="L167" s="82" t="s">
        <v>983</v>
      </c>
      <c r="M167" s="388">
        <f>5*24</f>
        <v>120</v>
      </c>
      <c r="N167" s="559"/>
      <c r="O167" s="553"/>
      <c r="P167" s="553"/>
    </row>
    <row r="168" spans="1:16" s="77" customFormat="1" ht="25.5">
      <c r="A168" s="552">
        <v>10</v>
      </c>
      <c r="B168" s="552">
        <v>11</v>
      </c>
      <c r="C168" s="552" t="s">
        <v>88</v>
      </c>
      <c r="D168" s="552" t="s">
        <v>58</v>
      </c>
      <c r="E168" s="554" t="s">
        <v>1036</v>
      </c>
      <c r="F168" s="554" t="s">
        <v>1037</v>
      </c>
      <c r="G168" s="569" t="s">
        <v>1038</v>
      </c>
      <c r="H168" s="554" t="s">
        <v>1039</v>
      </c>
      <c r="I168" s="554" t="s">
        <v>1040</v>
      </c>
      <c r="J168" s="552" t="s">
        <v>1041</v>
      </c>
      <c r="K168" s="491" t="s">
        <v>204</v>
      </c>
      <c r="L168" s="82" t="s">
        <v>980</v>
      </c>
      <c r="M168" s="388">
        <v>1</v>
      </c>
      <c r="N168" s="558">
        <v>26814.7</v>
      </c>
      <c r="O168" s="552" t="s">
        <v>871</v>
      </c>
      <c r="P168" s="552">
        <v>24</v>
      </c>
    </row>
    <row r="169" spans="1:16" s="77" customFormat="1" ht="38.25">
      <c r="A169" s="560"/>
      <c r="B169" s="560"/>
      <c r="C169" s="560"/>
      <c r="D169" s="560"/>
      <c r="E169" s="557"/>
      <c r="F169" s="557"/>
      <c r="G169" s="570"/>
      <c r="H169" s="557"/>
      <c r="I169" s="557"/>
      <c r="J169" s="560"/>
      <c r="K169" s="492"/>
      <c r="L169" s="380" t="s">
        <v>971</v>
      </c>
      <c r="M169" s="388">
        <v>1</v>
      </c>
      <c r="N169" s="561"/>
      <c r="O169" s="560"/>
      <c r="P169" s="560"/>
    </row>
    <row r="170" spans="1:16" s="77" customFormat="1" ht="25.5">
      <c r="A170" s="560"/>
      <c r="B170" s="560"/>
      <c r="C170" s="560"/>
      <c r="D170" s="560"/>
      <c r="E170" s="557"/>
      <c r="F170" s="557"/>
      <c r="G170" s="570"/>
      <c r="H170" s="557"/>
      <c r="I170" s="557"/>
      <c r="J170" s="560"/>
      <c r="K170" s="492"/>
      <c r="L170" s="82" t="s">
        <v>983</v>
      </c>
      <c r="M170" s="388">
        <v>30</v>
      </c>
      <c r="N170" s="561"/>
      <c r="O170" s="560"/>
      <c r="P170" s="560"/>
    </row>
    <row r="171" spans="1:16" s="89" customFormat="1" ht="51">
      <c r="A171" s="553"/>
      <c r="B171" s="553"/>
      <c r="C171" s="553"/>
      <c r="D171" s="553"/>
      <c r="E171" s="555"/>
      <c r="F171" s="555"/>
      <c r="G171" s="571"/>
      <c r="H171" s="555"/>
      <c r="I171" s="555"/>
      <c r="J171" s="553"/>
      <c r="K171" s="493"/>
      <c r="L171" s="464" t="s">
        <v>973</v>
      </c>
      <c r="M171" s="388">
        <v>30</v>
      </c>
      <c r="N171" s="559"/>
      <c r="O171" s="553"/>
      <c r="P171" s="553"/>
    </row>
    <row r="172" spans="1:16" s="89" customFormat="1" ht="36.75" customHeight="1">
      <c r="A172" s="552">
        <v>11</v>
      </c>
      <c r="B172" s="552">
        <v>13</v>
      </c>
      <c r="C172" s="552" t="s">
        <v>423</v>
      </c>
      <c r="D172" s="552" t="s">
        <v>1042</v>
      </c>
      <c r="E172" s="554" t="s">
        <v>1043</v>
      </c>
      <c r="F172" s="566" t="s">
        <v>1044</v>
      </c>
      <c r="G172" s="554" t="s">
        <v>1045</v>
      </c>
      <c r="H172" s="563" t="s">
        <v>1046</v>
      </c>
      <c r="I172" s="562" t="s">
        <v>1047</v>
      </c>
      <c r="J172" s="552" t="s">
        <v>1048</v>
      </c>
      <c r="K172" s="491" t="s">
        <v>204</v>
      </c>
      <c r="L172" s="465" t="s">
        <v>980</v>
      </c>
      <c r="M172" s="381">
        <f>4+6</f>
        <v>10</v>
      </c>
      <c r="N172" s="558">
        <v>120817</v>
      </c>
      <c r="O172" s="552" t="s">
        <v>1049</v>
      </c>
      <c r="P172" s="552">
        <v>24</v>
      </c>
    </row>
    <row r="173" spans="1:16" s="89" customFormat="1" ht="41.25" customHeight="1">
      <c r="A173" s="560"/>
      <c r="B173" s="560"/>
      <c r="C173" s="560"/>
      <c r="D173" s="560"/>
      <c r="E173" s="557"/>
      <c r="F173" s="567"/>
      <c r="G173" s="557"/>
      <c r="H173" s="564"/>
      <c r="I173" s="562"/>
      <c r="J173" s="560"/>
      <c r="K173" s="492"/>
      <c r="L173" s="464" t="s">
        <v>720</v>
      </c>
      <c r="M173" s="82">
        <v>1</v>
      </c>
      <c r="N173" s="561"/>
      <c r="O173" s="560"/>
      <c r="P173" s="560"/>
    </row>
    <row r="174" spans="1:16" s="89" customFormat="1" ht="41.25" customHeight="1">
      <c r="A174" s="560"/>
      <c r="B174" s="560"/>
      <c r="C174" s="560"/>
      <c r="D174" s="560"/>
      <c r="E174" s="557"/>
      <c r="F174" s="567"/>
      <c r="G174" s="557"/>
      <c r="H174" s="564"/>
      <c r="I174" s="562"/>
      <c r="J174" s="560"/>
      <c r="K174" s="492"/>
      <c r="L174" s="465" t="s">
        <v>983</v>
      </c>
      <c r="M174" s="388">
        <f>(4*15)+(6*10)</f>
        <v>120</v>
      </c>
      <c r="N174" s="561"/>
      <c r="O174" s="560"/>
      <c r="P174" s="560"/>
    </row>
    <row r="175" spans="1:16" s="89" customFormat="1" ht="41.25" customHeight="1">
      <c r="A175" s="553"/>
      <c r="B175" s="553"/>
      <c r="C175" s="553"/>
      <c r="D175" s="553"/>
      <c r="E175" s="555"/>
      <c r="F175" s="568"/>
      <c r="G175" s="555"/>
      <c r="H175" s="565"/>
      <c r="I175" s="562"/>
      <c r="J175" s="553"/>
      <c r="K175" s="493"/>
      <c r="L175" s="464" t="s">
        <v>984</v>
      </c>
      <c r="M175" s="389">
        <f>(2*1000)+(2*200)+1000</f>
        <v>3400</v>
      </c>
      <c r="N175" s="559"/>
      <c r="O175" s="553"/>
      <c r="P175" s="553"/>
    </row>
    <row r="176" spans="1:16" s="89" customFormat="1" ht="34.5" customHeight="1">
      <c r="A176" s="552">
        <v>12</v>
      </c>
      <c r="B176" s="552">
        <v>12</v>
      </c>
      <c r="C176" s="552" t="s">
        <v>68</v>
      </c>
      <c r="D176" s="552" t="s">
        <v>1050</v>
      </c>
      <c r="E176" s="554" t="s">
        <v>1051</v>
      </c>
      <c r="F176" s="566" t="s">
        <v>1052</v>
      </c>
      <c r="G176" s="554" t="s">
        <v>1053</v>
      </c>
      <c r="H176" s="554" t="s">
        <v>1054</v>
      </c>
      <c r="I176" s="557" t="s">
        <v>1055</v>
      </c>
      <c r="J176" s="552" t="s">
        <v>1041</v>
      </c>
      <c r="K176" s="491" t="s">
        <v>204</v>
      </c>
      <c r="L176" s="466" t="s">
        <v>980</v>
      </c>
      <c r="M176" s="389">
        <v>1</v>
      </c>
      <c r="N176" s="558">
        <v>13915.8</v>
      </c>
      <c r="O176" s="552" t="s">
        <v>1056</v>
      </c>
      <c r="P176" s="552">
        <v>23.5</v>
      </c>
    </row>
    <row r="177" spans="1:16" s="89" customFormat="1" ht="38.25">
      <c r="A177" s="560"/>
      <c r="B177" s="560"/>
      <c r="C177" s="560"/>
      <c r="D177" s="560"/>
      <c r="E177" s="557"/>
      <c r="F177" s="567"/>
      <c r="G177" s="557"/>
      <c r="H177" s="557"/>
      <c r="I177" s="557"/>
      <c r="J177" s="560"/>
      <c r="K177" s="492"/>
      <c r="L177" s="380" t="s">
        <v>971</v>
      </c>
      <c r="M177" s="389">
        <v>2</v>
      </c>
      <c r="N177" s="561"/>
      <c r="O177" s="560"/>
      <c r="P177" s="560"/>
    </row>
    <row r="178" spans="1:16" s="89" customFormat="1" ht="25.5">
      <c r="A178" s="560"/>
      <c r="B178" s="560"/>
      <c r="C178" s="560"/>
      <c r="D178" s="560"/>
      <c r="E178" s="557"/>
      <c r="F178" s="567"/>
      <c r="G178" s="557"/>
      <c r="H178" s="557"/>
      <c r="I178" s="557"/>
      <c r="J178" s="560"/>
      <c r="K178" s="492"/>
      <c r="L178" s="387" t="s">
        <v>983</v>
      </c>
      <c r="M178" s="389">
        <v>30</v>
      </c>
      <c r="N178" s="561"/>
      <c r="O178" s="560"/>
      <c r="P178" s="560"/>
    </row>
    <row r="179" spans="1:16" s="89" customFormat="1" ht="51">
      <c r="A179" s="553"/>
      <c r="B179" s="553"/>
      <c r="C179" s="553"/>
      <c r="D179" s="553"/>
      <c r="E179" s="555"/>
      <c r="F179" s="568"/>
      <c r="G179" s="555"/>
      <c r="H179" s="555"/>
      <c r="I179" s="555"/>
      <c r="J179" s="553"/>
      <c r="K179" s="493"/>
      <c r="L179" s="464" t="s">
        <v>973</v>
      </c>
      <c r="M179" s="389">
        <f>30+30</f>
        <v>60</v>
      </c>
      <c r="N179" s="559"/>
      <c r="O179" s="553"/>
      <c r="P179" s="553"/>
    </row>
    <row r="180" spans="1:16" s="89" customFormat="1" ht="38.25" customHeight="1">
      <c r="A180" s="552">
        <v>13</v>
      </c>
      <c r="B180" s="552">
        <v>13</v>
      </c>
      <c r="C180" s="552" t="s">
        <v>88</v>
      </c>
      <c r="D180" s="552" t="s">
        <v>58</v>
      </c>
      <c r="E180" s="554" t="s">
        <v>1057</v>
      </c>
      <c r="F180" s="552" t="s">
        <v>1058</v>
      </c>
      <c r="G180" s="554" t="s">
        <v>1059</v>
      </c>
      <c r="H180" s="554" t="s">
        <v>1060</v>
      </c>
      <c r="I180" s="554" t="s">
        <v>1061</v>
      </c>
      <c r="J180" s="552" t="s">
        <v>1062</v>
      </c>
      <c r="K180" s="491" t="s">
        <v>204</v>
      </c>
      <c r="L180" s="387" t="s">
        <v>980</v>
      </c>
      <c r="M180" s="381">
        <f>(8*3)+(8*3)+(4*3)</f>
        <v>60</v>
      </c>
      <c r="N180" s="558">
        <v>55626.75</v>
      </c>
      <c r="O180" s="554" t="s">
        <v>1063</v>
      </c>
      <c r="P180" s="554">
        <v>23</v>
      </c>
    </row>
    <row r="181" spans="1:16" s="89" customFormat="1" ht="25.5">
      <c r="A181" s="560"/>
      <c r="B181" s="560"/>
      <c r="C181" s="560"/>
      <c r="D181" s="560"/>
      <c r="E181" s="557"/>
      <c r="F181" s="560"/>
      <c r="G181" s="557"/>
      <c r="H181" s="557"/>
      <c r="I181" s="557"/>
      <c r="J181" s="560"/>
      <c r="K181" s="492"/>
      <c r="L181" s="82" t="s">
        <v>983</v>
      </c>
      <c r="M181" s="381">
        <v>300</v>
      </c>
      <c r="N181" s="561"/>
      <c r="O181" s="557"/>
      <c r="P181" s="557"/>
    </row>
    <row r="182" spans="1:16" s="89" customFormat="1" ht="38.25">
      <c r="A182" s="553"/>
      <c r="B182" s="553"/>
      <c r="C182" s="553"/>
      <c r="D182" s="553"/>
      <c r="E182" s="555"/>
      <c r="F182" s="553"/>
      <c r="G182" s="555"/>
      <c r="H182" s="555"/>
      <c r="I182" s="555"/>
      <c r="J182" s="553"/>
      <c r="K182" s="493"/>
      <c r="L182" s="464" t="s">
        <v>984</v>
      </c>
      <c r="M182" s="381">
        <v>150</v>
      </c>
      <c r="N182" s="559"/>
      <c r="O182" s="555"/>
      <c r="P182" s="555"/>
    </row>
    <row r="183" spans="1:16" s="90" customFormat="1" ht="30.75" customHeight="1">
      <c r="A183" s="552">
        <v>14</v>
      </c>
      <c r="B183" s="552">
        <v>4</v>
      </c>
      <c r="C183" s="552">
        <v>1</v>
      </c>
      <c r="D183" s="552" t="s">
        <v>50</v>
      </c>
      <c r="E183" s="554" t="s">
        <v>1064</v>
      </c>
      <c r="F183" s="554" t="s">
        <v>1065</v>
      </c>
      <c r="G183" s="554" t="s">
        <v>1066</v>
      </c>
      <c r="H183" s="554" t="s">
        <v>1067</v>
      </c>
      <c r="I183" s="554" t="s">
        <v>1068</v>
      </c>
      <c r="J183" s="552" t="s">
        <v>1069</v>
      </c>
      <c r="K183" s="491" t="s">
        <v>204</v>
      </c>
      <c r="L183" s="464" t="s">
        <v>980</v>
      </c>
      <c r="M183" s="381">
        <v>2</v>
      </c>
      <c r="N183" s="558">
        <v>140351.20000000001</v>
      </c>
      <c r="O183" s="552" t="s">
        <v>981</v>
      </c>
      <c r="P183" s="552">
        <v>22</v>
      </c>
    </row>
    <row r="184" spans="1:16" s="90" customFormat="1" ht="25.5">
      <c r="A184" s="560"/>
      <c r="B184" s="560"/>
      <c r="C184" s="560"/>
      <c r="D184" s="560"/>
      <c r="E184" s="557"/>
      <c r="F184" s="557"/>
      <c r="G184" s="557"/>
      <c r="H184" s="557"/>
      <c r="I184" s="557"/>
      <c r="J184" s="560"/>
      <c r="K184" s="492"/>
      <c r="L184" s="377" t="s">
        <v>982</v>
      </c>
      <c r="M184" s="381">
        <v>1</v>
      </c>
      <c r="N184" s="561"/>
      <c r="O184" s="560"/>
      <c r="P184" s="560"/>
    </row>
    <row r="185" spans="1:16" s="90" customFormat="1" ht="38.25">
      <c r="A185" s="560"/>
      <c r="B185" s="560"/>
      <c r="C185" s="560"/>
      <c r="D185" s="560"/>
      <c r="E185" s="557"/>
      <c r="F185" s="557"/>
      <c r="G185" s="557"/>
      <c r="H185" s="557"/>
      <c r="I185" s="557"/>
      <c r="J185" s="560"/>
      <c r="K185" s="492"/>
      <c r="L185" s="380" t="s">
        <v>971</v>
      </c>
      <c r="M185" s="387">
        <v>1</v>
      </c>
      <c r="N185" s="561"/>
      <c r="O185" s="560"/>
      <c r="P185" s="560"/>
    </row>
    <row r="186" spans="1:16" s="90" customFormat="1" ht="30">
      <c r="A186" s="560"/>
      <c r="B186" s="560"/>
      <c r="C186" s="560"/>
      <c r="D186" s="560"/>
      <c r="E186" s="557"/>
      <c r="F186" s="557"/>
      <c r="G186" s="557"/>
      <c r="H186" s="557"/>
      <c r="I186" s="557"/>
      <c r="J186" s="560"/>
      <c r="K186" s="492"/>
      <c r="L186" s="382" t="s">
        <v>983</v>
      </c>
      <c r="M186" s="381">
        <f>80+3</f>
        <v>83</v>
      </c>
      <c r="N186" s="561"/>
      <c r="O186" s="560"/>
      <c r="P186" s="560"/>
    </row>
    <row r="187" spans="1:16" s="90" customFormat="1" ht="38.25">
      <c r="A187" s="560"/>
      <c r="B187" s="560"/>
      <c r="C187" s="560"/>
      <c r="D187" s="560"/>
      <c r="E187" s="557"/>
      <c r="F187" s="557"/>
      <c r="G187" s="557"/>
      <c r="H187" s="557"/>
      <c r="I187" s="557"/>
      <c r="J187" s="560"/>
      <c r="K187" s="492"/>
      <c r="L187" s="377" t="s">
        <v>131</v>
      </c>
      <c r="M187" s="381">
        <v>70</v>
      </c>
      <c r="N187" s="561"/>
      <c r="O187" s="560"/>
      <c r="P187" s="560"/>
    </row>
    <row r="188" spans="1:16" s="90" customFormat="1" ht="51">
      <c r="A188" s="553"/>
      <c r="B188" s="553"/>
      <c r="C188" s="553"/>
      <c r="D188" s="553"/>
      <c r="E188" s="555"/>
      <c r="F188" s="555"/>
      <c r="G188" s="555"/>
      <c r="H188" s="555"/>
      <c r="I188" s="555"/>
      <c r="J188" s="553"/>
      <c r="K188" s="493"/>
      <c r="L188" s="380" t="s">
        <v>973</v>
      </c>
      <c r="M188" s="381">
        <v>10</v>
      </c>
      <c r="N188" s="559"/>
      <c r="O188" s="553"/>
      <c r="P188" s="553"/>
    </row>
    <row r="189" spans="1:16" s="89" customFormat="1" ht="63.75">
      <c r="A189" s="390">
        <v>15</v>
      </c>
      <c r="B189" s="391">
        <v>12</v>
      </c>
      <c r="C189" s="391" t="s">
        <v>411</v>
      </c>
      <c r="D189" s="391" t="s">
        <v>50</v>
      </c>
      <c r="E189" s="392" t="s">
        <v>873</v>
      </c>
      <c r="F189" s="82" t="s">
        <v>1070</v>
      </c>
      <c r="G189" s="392" t="s">
        <v>1071</v>
      </c>
      <c r="H189" s="82" t="s">
        <v>1072</v>
      </c>
      <c r="I189" s="392" t="s">
        <v>1073</v>
      </c>
      <c r="J189" s="82" t="s">
        <v>1074</v>
      </c>
      <c r="K189" s="119" t="s">
        <v>204</v>
      </c>
      <c r="L189" s="464" t="s">
        <v>984</v>
      </c>
      <c r="M189" s="388">
        <v>1000</v>
      </c>
      <c r="N189" s="74">
        <v>25200</v>
      </c>
      <c r="O189" s="391" t="s">
        <v>843</v>
      </c>
      <c r="P189" s="391">
        <v>22</v>
      </c>
    </row>
  </sheetData>
  <mergeCells count="716">
    <mergeCell ref="P130:P135"/>
    <mergeCell ref="P128:P129"/>
    <mergeCell ref="H128:H129"/>
    <mergeCell ref="I128:I129"/>
    <mergeCell ref="J128:J129"/>
    <mergeCell ref="K128:K129"/>
    <mergeCell ref="P183:P188"/>
    <mergeCell ref="O180:O182"/>
    <mergeCell ref="P180:P182"/>
    <mergeCell ref="I180:I182"/>
    <mergeCell ref="J180:J182"/>
    <mergeCell ref="K180:K182"/>
    <mergeCell ref="N180:N182"/>
    <mergeCell ref="P176:P179"/>
    <mergeCell ref="P172:P175"/>
    <mergeCell ref="P168:P171"/>
    <mergeCell ref="O166:O167"/>
    <mergeCell ref="P166:P167"/>
    <mergeCell ref="I166:I167"/>
    <mergeCell ref="J166:J167"/>
    <mergeCell ref="K166:K167"/>
    <mergeCell ref="N166:N167"/>
    <mergeCell ref="P164:P165"/>
    <mergeCell ref="P162:P163"/>
    <mergeCell ref="O172:O175"/>
    <mergeCell ref="I172:I175"/>
    <mergeCell ref="J172:J175"/>
    <mergeCell ref="K172:K175"/>
    <mergeCell ref="N172:N175"/>
    <mergeCell ref="A183:A188"/>
    <mergeCell ref="B183:B188"/>
    <mergeCell ref="C183:C188"/>
    <mergeCell ref="D183:D188"/>
    <mergeCell ref="E183:E188"/>
    <mergeCell ref="F183:F188"/>
    <mergeCell ref="G183:G188"/>
    <mergeCell ref="H183:H188"/>
    <mergeCell ref="G180:G182"/>
    <mergeCell ref="H180:H182"/>
    <mergeCell ref="A180:A182"/>
    <mergeCell ref="B180:B182"/>
    <mergeCell ref="C180:C182"/>
    <mergeCell ref="D180:D182"/>
    <mergeCell ref="E180:E182"/>
    <mergeCell ref="F180:F182"/>
    <mergeCell ref="I183:I188"/>
    <mergeCell ref="J183:J188"/>
    <mergeCell ref="K183:K188"/>
    <mergeCell ref="N183:N188"/>
    <mergeCell ref="O183:O188"/>
    <mergeCell ref="I176:I179"/>
    <mergeCell ref="J176:J179"/>
    <mergeCell ref="K176:K179"/>
    <mergeCell ref="N176:N179"/>
    <mergeCell ref="O176:O179"/>
    <mergeCell ref="A176:A179"/>
    <mergeCell ref="B176:B179"/>
    <mergeCell ref="C176:C179"/>
    <mergeCell ref="D176:D179"/>
    <mergeCell ref="E176:E179"/>
    <mergeCell ref="F176:F179"/>
    <mergeCell ref="G176:G179"/>
    <mergeCell ref="H176:H179"/>
    <mergeCell ref="G172:G175"/>
    <mergeCell ref="H172:H175"/>
    <mergeCell ref="A172:A175"/>
    <mergeCell ref="B172:B175"/>
    <mergeCell ref="C172:C175"/>
    <mergeCell ref="D172:D175"/>
    <mergeCell ref="E172:E175"/>
    <mergeCell ref="F172:F175"/>
    <mergeCell ref="O162:O163"/>
    <mergeCell ref="I162:I163"/>
    <mergeCell ref="J162:J163"/>
    <mergeCell ref="K162:K163"/>
    <mergeCell ref="N162:N163"/>
    <mergeCell ref="A168:A171"/>
    <mergeCell ref="B168:B171"/>
    <mergeCell ref="C168:C171"/>
    <mergeCell ref="D168:D171"/>
    <mergeCell ref="E168:E171"/>
    <mergeCell ref="F168:F171"/>
    <mergeCell ref="G168:G171"/>
    <mergeCell ref="H168:H171"/>
    <mergeCell ref="G166:G167"/>
    <mergeCell ref="H166:H167"/>
    <mergeCell ref="A166:A167"/>
    <mergeCell ref="O168:O171"/>
    <mergeCell ref="I164:I165"/>
    <mergeCell ref="J164:J165"/>
    <mergeCell ref="K164:K165"/>
    <mergeCell ref="N164:N165"/>
    <mergeCell ref="O164:O165"/>
    <mergeCell ref="A164:A165"/>
    <mergeCell ref="B164:B165"/>
    <mergeCell ref="C164:C165"/>
    <mergeCell ref="D164:D165"/>
    <mergeCell ref="E164:E165"/>
    <mergeCell ref="F164:F165"/>
    <mergeCell ref="G164:G165"/>
    <mergeCell ref="H164:H165"/>
    <mergeCell ref="B166:B167"/>
    <mergeCell ref="C166:C167"/>
    <mergeCell ref="D166:D167"/>
    <mergeCell ref="E166:E167"/>
    <mergeCell ref="F166:F167"/>
    <mergeCell ref="I168:I171"/>
    <mergeCell ref="J168:J171"/>
    <mergeCell ref="K168:K171"/>
    <mergeCell ref="N168:N171"/>
    <mergeCell ref="G162:G163"/>
    <mergeCell ref="H162:H163"/>
    <mergeCell ref="A162:A163"/>
    <mergeCell ref="B162:B163"/>
    <mergeCell ref="C162:C163"/>
    <mergeCell ref="D162:D163"/>
    <mergeCell ref="E162:E163"/>
    <mergeCell ref="F162:F163"/>
    <mergeCell ref="P158:P161"/>
    <mergeCell ref="K158:K161"/>
    <mergeCell ref="N158:N161"/>
    <mergeCell ref="O158:O161"/>
    <mergeCell ref="O152:O157"/>
    <mergeCell ref="P152:P157"/>
    <mergeCell ref="A158:A161"/>
    <mergeCell ref="B158:B161"/>
    <mergeCell ref="C158:C161"/>
    <mergeCell ref="D158:D161"/>
    <mergeCell ref="E158:E161"/>
    <mergeCell ref="F158:F161"/>
    <mergeCell ref="G158:G161"/>
    <mergeCell ref="H158:H161"/>
    <mergeCell ref="G152:G157"/>
    <mergeCell ref="H152:H157"/>
    <mergeCell ref="I152:I157"/>
    <mergeCell ref="J152:J157"/>
    <mergeCell ref="K152:K157"/>
    <mergeCell ref="N152:N157"/>
    <mergeCell ref="A152:A157"/>
    <mergeCell ref="B152:B157"/>
    <mergeCell ref="C152:C157"/>
    <mergeCell ref="D152:D157"/>
    <mergeCell ref="E152:E157"/>
    <mergeCell ref="F152:F157"/>
    <mergeCell ref="I158:I161"/>
    <mergeCell ref="J158:J161"/>
    <mergeCell ref="I150:I151"/>
    <mergeCell ref="J150:J151"/>
    <mergeCell ref="K150:K151"/>
    <mergeCell ref="N150:N151"/>
    <mergeCell ref="O150:O151"/>
    <mergeCell ref="P150:P151"/>
    <mergeCell ref="O146:O148"/>
    <mergeCell ref="P146:P148"/>
    <mergeCell ref="A150:A151"/>
    <mergeCell ref="B150:B151"/>
    <mergeCell ref="C150:C151"/>
    <mergeCell ref="D150:D151"/>
    <mergeCell ref="E150:E151"/>
    <mergeCell ref="F150:F151"/>
    <mergeCell ref="G150:G151"/>
    <mergeCell ref="H150:H151"/>
    <mergeCell ref="G146:G148"/>
    <mergeCell ref="H146:H148"/>
    <mergeCell ref="I146:I148"/>
    <mergeCell ref="J146:J148"/>
    <mergeCell ref="K146:K148"/>
    <mergeCell ref="N146:N148"/>
    <mergeCell ref="A146:A148"/>
    <mergeCell ref="B146:B148"/>
    <mergeCell ref="C146:C148"/>
    <mergeCell ref="D146:D148"/>
    <mergeCell ref="E146:E148"/>
    <mergeCell ref="F146:F148"/>
    <mergeCell ref="I144:I145"/>
    <mergeCell ref="J144:J145"/>
    <mergeCell ref="K144:K145"/>
    <mergeCell ref="N144:N145"/>
    <mergeCell ref="O144:O145"/>
    <mergeCell ref="P144:P145"/>
    <mergeCell ref="O142:O143"/>
    <mergeCell ref="P142:P143"/>
    <mergeCell ref="A144:A145"/>
    <mergeCell ref="B144:B145"/>
    <mergeCell ref="C144:C145"/>
    <mergeCell ref="D144:D145"/>
    <mergeCell ref="E144:E145"/>
    <mergeCell ref="F144:F145"/>
    <mergeCell ref="G144:G145"/>
    <mergeCell ref="H144:H145"/>
    <mergeCell ref="G142:G143"/>
    <mergeCell ref="H142:H143"/>
    <mergeCell ref="I142:I143"/>
    <mergeCell ref="J142:K142"/>
    <mergeCell ref="L142:M142"/>
    <mergeCell ref="N142:N143"/>
    <mergeCell ref="A141:O141"/>
    <mergeCell ref="A142:A143"/>
    <mergeCell ref="B142:B143"/>
    <mergeCell ref="C142:C143"/>
    <mergeCell ref="D142:D143"/>
    <mergeCell ref="E142:E143"/>
    <mergeCell ref="F142:F143"/>
    <mergeCell ref="F130:F135"/>
    <mergeCell ref="G130:G135"/>
    <mergeCell ref="H130:H135"/>
    <mergeCell ref="I130:I135"/>
    <mergeCell ref="J130:J135"/>
    <mergeCell ref="K130:K135"/>
    <mergeCell ref="A130:A135"/>
    <mergeCell ref="B130:B135"/>
    <mergeCell ref="C130:C135"/>
    <mergeCell ref="D130:D135"/>
    <mergeCell ref="E130:E135"/>
    <mergeCell ref="N130:N135"/>
    <mergeCell ref="O130:O135"/>
    <mergeCell ref="J126:J127"/>
    <mergeCell ref="K126:K127"/>
    <mergeCell ref="N126:N127"/>
    <mergeCell ref="O126:O127"/>
    <mergeCell ref="P126:P127"/>
    <mergeCell ref="A126:A127"/>
    <mergeCell ref="B126:B127"/>
    <mergeCell ref="C126:C127"/>
    <mergeCell ref="D126:D127"/>
    <mergeCell ref="E126:E127"/>
    <mergeCell ref="F126:F127"/>
    <mergeCell ref="G126:G127"/>
    <mergeCell ref="H126:H127"/>
    <mergeCell ref="I126:I127"/>
    <mergeCell ref="N128:N129"/>
    <mergeCell ref="O128:O129"/>
    <mergeCell ref="A128:A129"/>
    <mergeCell ref="B128:B129"/>
    <mergeCell ref="C128:C129"/>
    <mergeCell ref="D128:D129"/>
    <mergeCell ref="E128:E129"/>
    <mergeCell ref="F128:F129"/>
    <mergeCell ref="G128:G129"/>
    <mergeCell ref="N121:N125"/>
    <mergeCell ref="O121:O125"/>
    <mergeCell ref="P121:P125"/>
    <mergeCell ref="A119:A120"/>
    <mergeCell ref="B119:B120"/>
    <mergeCell ref="C119:C120"/>
    <mergeCell ref="D119:D120"/>
    <mergeCell ref="E119:E120"/>
    <mergeCell ref="F119:F120"/>
    <mergeCell ref="G119:G120"/>
    <mergeCell ref="F121:F125"/>
    <mergeCell ref="G121:G125"/>
    <mergeCell ref="H121:H125"/>
    <mergeCell ref="I121:I125"/>
    <mergeCell ref="J121:J125"/>
    <mergeCell ref="K121:K125"/>
    <mergeCell ref="A121:A125"/>
    <mergeCell ref="B121:B125"/>
    <mergeCell ref="C121:C125"/>
    <mergeCell ref="D121:D125"/>
    <mergeCell ref="E121:E125"/>
    <mergeCell ref="P117:P118"/>
    <mergeCell ref="P119:P120"/>
    <mergeCell ref="A117:A118"/>
    <mergeCell ref="B117:B118"/>
    <mergeCell ref="C117:C118"/>
    <mergeCell ref="D117:D118"/>
    <mergeCell ref="E117:E118"/>
    <mergeCell ref="F117:F118"/>
    <mergeCell ref="G117:G118"/>
    <mergeCell ref="H117:H118"/>
    <mergeCell ref="I117:I118"/>
    <mergeCell ref="H119:H120"/>
    <mergeCell ref="I119:I120"/>
    <mergeCell ref="J119:J120"/>
    <mergeCell ref="K119:K120"/>
    <mergeCell ref="N119:N120"/>
    <mergeCell ref="O119:O120"/>
    <mergeCell ref="A115:A116"/>
    <mergeCell ref="B115:B116"/>
    <mergeCell ref="C115:C116"/>
    <mergeCell ref="D115:D116"/>
    <mergeCell ref="E115:E116"/>
    <mergeCell ref="J117:J118"/>
    <mergeCell ref="K117:K118"/>
    <mergeCell ref="N117:N118"/>
    <mergeCell ref="O117:O118"/>
    <mergeCell ref="N115:N116"/>
    <mergeCell ref="O115:O116"/>
    <mergeCell ref="P115:P116"/>
    <mergeCell ref="F115:F116"/>
    <mergeCell ref="G115:G116"/>
    <mergeCell ref="H115:H116"/>
    <mergeCell ref="I115:I116"/>
    <mergeCell ref="J115:J116"/>
    <mergeCell ref="K115:K116"/>
    <mergeCell ref="P111:P113"/>
    <mergeCell ref="H111:H113"/>
    <mergeCell ref="I111:I113"/>
    <mergeCell ref="J111:J113"/>
    <mergeCell ref="K111:K113"/>
    <mergeCell ref="N111:N113"/>
    <mergeCell ref="O111:O113"/>
    <mergeCell ref="A111:A113"/>
    <mergeCell ref="B111:B113"/>
    <mergeCell ref="C111:C113"/>
    <mergeCell ref="D111:D113"/>
    <mergeCell ref="E111:E113"/>
    <mergeCell ref="F111:F113"/>
    <mergeCell ref="G111:G113"/>
    <mergeCell ref="P109:P110"/>
    <mergeCell ref="A109:A110"/>
    <mergeCell ref="B109:B110"/>
    <mergeCell ref="C109:C110"/>
    <mergeCell ref="D109:D110"/>
    <mergeCell ref="E109:E110"/>
    <mergeCell ref="F109:F110"/>
    <mergeCell ref="G109:G110"/>
    <mergeCell ref="H109:H110"/>
    <mergeCell ref="I109:I110"/>
    <mergeCell ref="A104:A108"/>
    <mergeCell ref="B104:B108"/>
    <mergeCell ref="C104:C108"/>
    <mergeCell ref="D104:D108"/>
    <mergeCell ref="E104:E108"/>
    <mergeCell ref="J109:J110"/>
    <mergeCell ref="K109:K110"/>
    <mergeCell ref="N109:N110"/>
    <mergeCell ref="O109:O110"/>
    <mergeCell ref="N104:N108"/>
    <mergeCell ref="O104:O108"/>
    <mergeCell ref="P104:P108"/>
    <mergeCell ref="F104:F108"/>
    <mergeCell ref="G104:G108"/>
    <mergeCell ref="H104:H108"/>
    <mergeCell ref="I104:I108"/>
    <mergeCell ref="J104:J108"/>
    <mergeCell ref="K104:K108"/>
    <mergeCell ref="P102:P103"/>
    <mergeCell ref="H102:H103"/>
    <mergeCell ref="I102:I103"/>
    <mergeCell ref="J102:J103"/>
    <mergeCell ref="K102:K103"/>
    <mergeCell ref="N102:N103"/>
    <mergeCell ref="O102:O103"/>
    <mergeCell ref="A102:A103"/>
    <mergeCell ref="B102:B103"/>
    <mergeCell ref="C102:C103"/>
    <mergeCell ref="D102:D103"/>
    <mergeCell ref="E102:E103"/>
    <mergeCell ref="F102:F103"/>
    <mergeCell ref="G102:G103"/>
    <mergeCell ref="P100:P101"/>
    <mergeCell ref="A100:A101"/>
    <mergeCell ref="B100:B101"/>
    <mergeCell ref="C100:C101"/>
    <mergeCell ref="D100:D101"/>
    <mergeCell ref="E100:E101"/>
    <mergeCell ref="F100:F101"/>
    <mergeCell ref="G100:G101"/>
    <mergeCell ref="H100:H101"/>
    <mergeCell ref="I100:I101"/>
    <mergeCell ref="A96:A99"/>
    <mergeCell ref="B96:B99"/>
    <mergeCell ref="C96:C99"/>
    <mergeCell ref="D96:D99"/>
    <mergeCell ref="E96:E99"/>
    <mergeCell ref="J100:J101"/>
    <mergeCell ref="K100:K101"/>
    <mergeCell ref="N100:N101"/>
    <mergeCell ref="O100:O101"/>
    <mergeCell ref="N96:N99"/>
    <mergeCell ref="O96:O99"/>
    <mergeCell ref="P96:P99"/>
    <mergeCell ref="F96:F99"/>
    <mergeCell ref="G96:G99"/>
    <mergeCell ref="H96:H99"/>
    <mergeCell ref="I96:I99"/>
    <mergeCell ref="J96:J99"/>
    <mergeCell ref="K96:K99"/>
    <mergeCell ref="P92:P93"/>
    <mergeCell ref="H92:H93"/>
    <mergeCell ref="I92:I93"/>
    <mergeCell ref="J92:J93"/>
    <mergeCell ref="K92:K93"/>
    <mergeCell ref="N92:N93"/>
    <mergeCell ref="O92:O93"/>
    <mergeCell ref="A92:A93"/>
    <mergeCell ref="B92:B93"/>
    <mergeCell ref="C92:C93"/>
    <mergeCell ref="D92:D93"/>
    <mergeCell ref="E92:E93"/>
    <mergeCell ref="F92:F93"/>
    <mergeCell ref="G92:G93"/>
    <mergeCell ref="P88:P91"/>
    <mergeCell ref="A88:A91"/>
    <mergeCell ref="B88:B91"/>
    <mergeCell ref="C88:C91"/>
    <mergeCell ref="D88:D91"/>
    <mergeCell ref="E88:E91"/>
    <mergeCell ref="F88:F91"/>
    <mergeCell ref="G88:G91"/>
    <mergeCell ref="H88:H91"/>
    <mergeCell ref="I88:I91"/>
    <mergeCell ref="A83:A87"/>
    <mergeCell ref="B83:B87"/>
    <mergeCell ref="C83:C87"/>
    <mergeCell ref="D83:D87"/>
    <mergeCell ref="E83:E87"/>
    <mergeCell ref="J88:J91"/>
    <mergeCell ref="K88:K91"/>
    <mergeCell ref="N88:N91"/>
    <mergeCell ref="O88:O91"/>
    <mergeCell ref="N83:N87"/>
    <mergeCell ref="O83:O87"/>
    <mergeCell ref="P83:P87"/>
    <mergeCell ref="F83:F87"/>
    <mergeCell ref="G83:G87"/>
    <mergeCell ref="H83:H87"/>
    <mergeCell ref="I83:I87"/>
    <mergeCell ref="J83:J87"/>
    <mergeCell ref="K83:K87"/>
    <mergeCell ref="P80:P82"/>
    <mergeCell ref="H80:H82"/>
    <mergeCell ref="I80:I82"/>
    <mergeCell ref="J80:J82"/>
    <mergeCell ref="K80:K82"/>
    <mergeCell ref="N80:N82"/>
    <mergeCell ref="O80:O82"/>
    <mergeCell ref="A80:A82"/>
    <mergeCell ref="B80:B82"/>
    <mergeCell ref="C80:C82"/>
    <mergeCell ref="D80:D82"/>
    <mergeCell ref="E80:E82"/>
    <mergeCell ref="F80:F82"/>
    <mergeCell ref="G80:G82"/>
    <mergeCell ref="P77:P79"/>
    <mergeCell ref="A77:A79"/>
    <mergeCell ref="B77:B79"/>
    <mergeCell ref="C77:C79"/>
    <mergeCell ref="D77:D79"/>
    <mergeCell ref="E77:E79"/>
    <mergeCell ref="F77:F79"/>
    <mergeCell ref="G77:G79"/>
    <mergeCell ref="H77:H79"/>
    <mergeCell ref="I77:I79"/>
    <mergeCell ref="A71:A76"/>
    <mergeCell ref="B71:B76"/>
    <mergeCell ref="C71:C76"/>
    <mergeCell ref="D71:D76"/>
    <mergeCell ref="E71:E76"/>
    <mergeCell ref="J77:J79"/>
    <mergeCell ref="K77:K79"/>
    <mergeCell ref="N77:N79"/>
    <mergeCell ref="O77:O79"/>
    <mergeCell ref="N71:N76"/>
    <mergeCell ref="O71:O76"/>
    <mergeCell ref="P71:P76"/>
    <mergeCell ref="F71:F76"/>
    <mergeCell ref="G71:G76"/>
    <mergeCell ref="H71:H76"/>
    <mergeCell ref="I71:I76"/>
    <mergeCell ref="J71:J76"/>
    <mergeCell ref="K71:K76"/>
    <mergeCell ref="P69:P70"/>
    <mergeCell ref="H69:H70"/>
    <mergeCell ref="I69:I70"/>
    <mergeCell ref="J69:J70"/>
    <mergeCell ref="K69:K70"/>
    <mergeCell ref="N69:N70"/>
    <mergeCell ref="O69:O70"/>
    <mergeCell ref="A69:A70"/>
    <mergeCell ref="B69:B70"/>
    <mergeCell ref="C69:C70"/>
    <mergeCell ref="D69:D70"/>
    <mergeCell ref="E69:E70"/>
    <mergeCell ref="F69:F70"/>
    <mergeCell ref="G69:G70"/>
    <mergeCell ref="P66:P68"/>
    <mergeCell ref="A66:A68"/>
    <mergeCell ref="B66:B68"/>
    <mergeCell ref="C66:C68"/>
    <mergeCell ref="D66:D68"/>
    <mergeCell ref="E66:E68"/>
    <mergeCell ref="F66:F68"/>
    <mergeCell ref="G66:G68"/>
    <mergeCell ref="H66:H68"/>
    <mergeCell ref="I66:I68"/>
    <mergeCell ref="A60:A65"/>
    <mergeCell ref="B60:B65"/>
    <mergeCell ref="C60:C65"/>
    <mergeCell ref="D60:D65"/>
    <mergeCell ref="E60:E65"/>
    <mergeCell ref="J66:J68"/>
    <mergeCell ref="K66:K68"/>
    <mergeCell ref="N66:N68"/>
    <mergeCell ref="O66:O68"/>
    <mergeCell ref="N60:N65"/>
    <mergeCell ref="O60:O65"/>
    <mergeCell ref="P60:P65"/>
    <mergeCell ref="F60:F65"/>
    <mergeCell ref="G60:G65"/>
    <mergeCell ref="H60:H65"/>
    <mergeCell ref="I60:I65"/>
    <mergeCell ref="J60:J65"/>
    <mergeCell ref="K60:K65"/>
    <mergeCell ref="P51:P59"/>
    <mergeCell ref="H51:H59"/>
    <mergeCell ref="I51:I59"/>
    <mergeCell ref="J51:J59"/>
    <mergeCell ref="K51:K59"/>
    <mergeCell ref="N51:N59"/>
    <mergeCell ref="O51:O59"/>
    <mergeCell ref="A51:A59"/>
    <mergeCell ref="B51:B59"/>
    <mergeCell ref="C51:C59"/>
    <mergeCell ref="D51:D59"/>
    <mergeCell ref="E51:E59"/>
    <mergeCell ref="F51:F59"/>
    <mergeCell ref="G51:G59"/>
    <mergeCell ref="P47:P50"/>
    <mergeCell ref="A47:A50"/>
    <mergeCell ref="B47:B50"/>
    <mergeCell ref="C47:C50"/>
    <mergeCell ref="D47:D50"/>
    <mergeCell ref="E47:E50"/>
    <mergeCell ref="F47:F50"/>
    <mergeCell ref="G47:G50"/>
    <mergeCell ref="H47:H50"/>
    <mergeCell ref="I47:I50"/>
    <mergeCell ref="A45:A46"/>
    <mergeCell ref="B45:B46"/>
    <mergeCell ref="C45:C46"/>
    <mergeCell ref="D45:D46"/>
    <mergeCell ref="E45:E46"/>
    <mergeCell ref="J47:J50"/>
    <mergeCell ref="K47:K50"/>
    <mergeCell ref="N47:N50"/>
    <mergeCell ref="O47:O50"/>
    <mergeCell ref="N45:N46"/>
    <mergeCell ref="O45:O46"/>
    <mergeCell ref="P45:P46"/>
    <mergeCell ref="F45:F46"/>
    <mergeCell ref="G45:G46"/>
    <mergeCell ref="H45:H46"/>
    <mergeCell ref="I45:I46"/>
    <mergeCell ref="J45:J46"/>
    <mergeCell ref="K45:K46"/>
    <mergeCell ref="H38:H43"/>
    <mergeCell ref="I38:I43"/>
    <mergeCell ref="J38:J43"/>
    <mergeCell ref="K38:K43"/>
    <mergeCell ref="N38:N43"/>
    <mergeCell ref="O38:O43"/>
    <mergeCell ref="P38:P43"/>
    <mergeCell ref="A38:A43"/>
    <mergeCell ref="B38:B43"/>
    <mergeCell ref="C38:C43"/>
    <mergeCell ref="D38:D43"/>
    <mergeCell ref="E38:E43"/>
    <mergeCell ref="F38:F43"/>
    <mergeCell ref="G38:G43"/>
    <mergeCell ref="A35:A36"/>
    <mergeCell ref="B35:B36"/>
    <mergeCell ref="C35:C36"/>
    <mergeCell ref="D35:D36"/>
    <mergeCell ref="E35:E36"/>
    <mergeCell ref="F35:F36"/>
    <mergeCell ref="G35:G36"/>
    <mergeCell ref="H35:H36"/>
    <mergeCell ref="I35:I36"/>
    <mergeCell ref="N30:N31"/>
    <mergeCell ref="O30:O31"/>
    <mergeCell ref="P30:P31"/>
    <mergeCell ref="J35:J36"/>
    <mergeCell ref="K35:K36"/>
    <mergeCell ref="N35:N36"/>
    <mergeCell ref="O35:O36"/>
    <mergeCell ref="P35:P36"/>
    <mergeCell ref="P32:P33"/>
    <mergeCell ref="J32:J33"/>
    <mergeCell ref="K32:K33"/>
    <mergeCell ref="N32:N33"/>
    <mergeCell ref="O32:O33"/>
    <mergeCell ref="H27:H28"/>
    <mergeCell ref="I27:I28"/>
    <mergeCell ref="J27:J28"/>
    <mergeCell ref="K27:K28"/>
    <mergeCell ref="A32:A33"/>
    <mergeCell ref="B32:B33"/>
    <mergeCell ref="C32:C33"/>
    <mergeCell ref="D32:D33"/>
    <mergeCell ref="E32:E33"/>
    <mergeCell ref="F32:F33"/>
    <mergeCell ref="G32:G33"/>
    <mergeCell ref="J30:J31"/>
    <mergeCell ref="K30:K31"/>
    <mergeCell ref="H32:H33"/>
    <mergeCell ref="I32:I33"/>
    <mergeCell ref="A30:A31"/>
    <mergeCell ref="B30:B31"/>
    <mergeCell ref="C30:C31"/>
    <mergeCell ref="D30:D31"/>
    <mergeCell ref="E30:E31"/>
    <mergeCell ref="F30:F31"/>
    <mergeCell ref="G30:G31"/>
    <mergeCell ref="H30:H31"/>
    <mergeCell ref="I30:I31"/>
    <mergeCell ref="J25:J26"/>
    <mergeCell ref="K25:K26"/>
    <mergeCell ref="N25:N26"/>
    <mergeCell ref="O25:O26"/>
    <mergeCell ref="P25:P26"/>
    <mergeCell ref="A27:A28"/>
    <mergeCell ref="B27:B28"/>
    <mergeCell ref="C27:C28"/>
    <mergeCell ref="D27:D28"/>
    <mergeCell ref="E27:E28"/>
    <mergeCell ref="A25:A26"/>
    <mergeCell ref="B25:B26"/>
    <mergeCell ref="C25:C26"/>
    <mergeCell ref="D25:D26"/>
    <mergeCell ref="E25:E26"/>
    <mergeCell ref="F25:F26"/>
    <mergeCell ref="G25:G26"/>
    <mergeCell ref="H25:H26"/>
    <mergeCell ref="I25:I26"/>
    <mergeCell ref="N27:N28"/>
    <mergeCell ref="O27:O28"/>
    <mergeCell ref="P27:P28"/>
    <mergeCell ref="F27:F28"/>
    <mergeCell ref="G27:G28"/>
    <mergeCell ref="J17:J19"/>
    <mergeCell ref="K17:K19"/>
    <mergeCell ref="N17:N19"/>
    <mergeCell ref="O17:O19"/>
    <mergeCell ref="P17:P19"/>
    <mergeCell ref="A21:A22"/>
    <mergeCell ref="B21:B22"/>
    <mergeCell ref="C21:C22"/>
    <mergeCell ref="D21:D22"/>
    <mergeCell ref="E21:E22"/>
    <mergeCell ref="N21:N22"/>
    <mergeCell ref="O21:O22"/>
    <mergeCell ref="P21:P22"/>
    <mergeCell ref="F21:F22"/>
    <mergeCell ref="G21:G22"/>
    <mergeCell ref="H21:H22"/>
    <mergeCell ref="I21:I22"/>
    <mergeCell ref="J21:J22"/>
    <mergeCell ref="K21:K22"/>
    <mergeCell ref="A17:A19"/>
    <mergeCell ref="B17:B19"/>
    <mergeCell ref="C17:C19"/>
    <mergeCell ref="D17:D19"/>
    <mergeCell ref="E17:E19"/>
    <mergeCell ref="F17:F19"/>
    <mergeCell ref="G17:G19"/>
    <mergeCell ref="H17:H19"/>
    <mergeCell ref="I17:I19"/>
    <mergeCell ref="P9:P10"/>
    <mergeCell ref="A11:A13"/>
    <mergeCell ref="B11:B13"/>
    <mergeCell ref="C11:C13"/>
    <mergeCell ref="D11:D13"/>
    <mergeCell ref="E11:E13"/>
    <mergeCell ref="F11:F13"/>
    <mergeCell ref="G11:G13"/>
    <mergeCell ref="H11:H13"/>
    <mergeCell ref="I11:I13"/>
    <mergeCell ref="H9:H10"/>
    <mergeCell ref="I9:I10"/>
    <mergeCell ref="J9:J10"/>
    <mergeCell ref="K9:K10"/>
    <mergeCell ref="N9:N10"/>
    <mergeCell ref="O9:O10"/>
    <mergeCell ref="J11:J13"/>
    <mergeCell ref="K11:K13"/>
    <mergeCell ref="N11:N13"/>
    <mergeCell ref="O11:O13"/>
    <mergeCell ref="P11:P13"/>
    <mergeCell ref="A14:A16"/>
    <mergeCell ref="B14:B16"/>
    <mergeCell ref="C14:C16"/>
    <mergeCell ref="D14:D16"/>
    <mergeCell ref="E14:E16"/>
    <mergeCell ref="N14:N16"/>
    <mergeCell ref="O14:O16"/>
    <mergeCell ref="P14:P16"/>
    <mergeCell ref="F14:F16"/>
    <mergeCell ref="G14:G16"/>
    <mergeCell ref="H14:H16"/>
    <mergeCell ref="I14:I16"/>
    <mergeCell ref="J14:J16"/>
    <mergeCell ref="K14:K16"/>
    <mergeCell ref="A9:A10"/>
    <mergeCell ref="B9:B10"/>
    <mergeCell ref="C9:C10"/>
    <mergeCell ref="D9:D10"/>
    <mergeCell ref="E9:E10"/>
    <mergeCell ref="F9:F10"/>
    <mergeCell ref="G9:G10"/>
    <mergeCell ref="J4:K4"/>
    <mergeCell ref="L4:M4"/>
    <mergeCell ref="N2:P2"/>
    <mergeCell ref="A4:A5"/>
    <mergeCell ref="B4:B5"/>
    <mergeCell ref="C4:C5"/>
    <mergeCell ref="D4:D5"/>
    <mergeCell ref="E4:E5"/>
    <mergeCell ref="F4:F5"/>
    <mergeCell ref="G4:G5"/>
    <mergeCell ref="H4:H5"/>
    <mergeCell ref="I4:I5"/>
    <mergeCell ref="N4:N5"/>
    <mergeCell ref="O4:O5"/>
    <mergeCell ref="P4:P5"/>
  </mergeCells>
  <pageMargins left="0.11811023622047245" right="0.11811023622047245" top="0.35433070866141736" bottom="0.35433070866141736" header="0.31496062992125984" footer="0.31496062992125984"/>
  <pageSetup paperSize="8"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03"/>
  <sheetViews>
    <sheetView topLeftCell="A94" zoomScale="60" zoomScaleNormal="60" workbookViewId="0">
      <selection activeCell="H98" sqref="H98"/>
    </sheetView>
  </sheetViews>
  <sheetFormatPr defaultRowHeight="15"/>
  <cols>
    <col min="1" max="1" width="4.7109375" style="93"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60.7109375" customWidth="1"/>
    <col min="8" max="8" width="35.28515625" bestFit="1" customWidth="1"/>
    <col min="9" max="9" width="35.28515625" customWidth="1"/>
    <col min="10" max="10" width="33.140625" bestFit="1" customWidth="1"/>
    <col min="11" max="11" width="26" bestFit="1" customWidth="1"/>
    <col min="12" max="12" width="22.140625" style="92" customWidth="1"/>
    <col min="13" max="13" width="10.42578125" style="92"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71" t="s">
        <v>1075</v>
      </c>
      <c r="B2" s="69"/>
      <c r="C2" s="69"/>
      <c r="D2" s="69"/>
      <c r="E2" s="69"/>
      <c r="F2" s="69"/>
      <c r="G2" s="69"/>
      <c r="H2" s="69"/>
      <c r="I2" s="69"/>
      <c r="J2" s="69"/>
      <c r="K2" s="69"/>
      <c r="N2" s="69"/>
      <c r="O2" s="69"/>
    </row>
    <row r="3" spans="1:16" ht="15.75">
      <c r="A3" s="71"/>
      <c r="B3" s="69"/>
      <c r="C3" s="69"/>
      <c r="D3" s="69"/>
      <c r="E3" s="69"/>
      <c r="F3" s="69"/>
      <c r="G3" s="69"/>
      <c r="H3" s="69"/>
      <c r="I3" s="69"/>
      <c r="J3" s="69"/>
      <c r="K3" s="69"/>
      <c r="N3" s="69"/>
      <c r="O3" s="69"/>
    </row>
    <row r="4" spans="1:16" s="3" customFormat="1" ht="30" customHeight="1">
      <c r="A4" s="473" t="s">
        <v>1</v>
      </c>
      <c r="B4" s="470" t="s">
        <v>2</v>
      </c>
      <c r="C4" s="470" t="s">
        <v>3</v>
      </c>
      <c r="D4" s="473" t="s">
        <v>4</v>
      </c>
      <c r="E4" s="473" t="s">
        <v>5</v>
      </c>
      <c r="F4" s="473" t="s">
        <v>6</v>
      </c>
      <c r="G4" s="473" t="s">
        <v>7</v>
      </c>
      <c r="H4" s="473" t="s">
        <v>8</v>
      </c>
      <c r="I4" s="473" t="s">
        <v>9</v>
      </c>
      <c r="J4" s="475" t="s">
        <v>10</v>
      </c>
      <c r="K4" s="476"/>
      <c r="L4" s="475" t="s">
        <v>11</v>
      </c>
      <c r="M4" s="526"/>
      <c r="N4" s="470" t="s">
        <v>12</v>
      </c>
      <c r="O4" s="470" t="s">
        <v>13</v>
      </c>
      <c r="P4" s="470" t="s">
        <v>14</v>
      </c>
    </row>
    <row r="5" spans="1:16" s="3" customFormat="1" ht="35.25" customHeight="1">
      <c r="A5" s="474"/>
      <c r="B5" s="471"/>
      <c r="C5" s="471"/>
      <c r="D5" s="474"/>
      <c r="E5" s="474"/>
      <c r="F5" s="474"/>
      <c r="G5" s="474"/>
      <c r="H5" s="474"/>
      <c r="I5" s="474"/>
      <c r="J5" s="68">
        <v>2016</v>
      </c>
      <c r="K5" s="68">
        <v>2017</v>
      </c>
      <c r="L5" s="67" t="s">
        <v>15</v>
      </c>
      <c r="M5" s="67" t="s">
        <v>16</v>
      </c>
      <c r="N5" s="471"/>
      <c r="O5" s="471"/>
      <c r="P5" s="471"/>
    </row>
    <row r="6" spans="1:16" s="19" customFormat="1" ht="51">
      <c r="A6" s="424">
        <v>1</v>
      </c>
      <c r="B6" s="424">
        <v>10</v>
      </c>
      <c r="C6" s="424" t="s">
        <v>88</v>
      </c>
      <c r="D6" s="119" t="s">
        <v>58</v>
      </c>
      <c r="E6" s="73" t="s">
        <v>1076</v>
      </c>
      <c r="F6" s="73" t="s">
        <v>1077</v>
      </c>
      <c r="G6" s="73" t="s">
        <v>1078</v>
      </c>
      <c r="H6" s="73" t="s">
        <v>1079</v>
      </c>
      <c r="I6" s="73" t="s">
        <v>1080</v>
      </c>
      <c r="J6" s="73">
        <v>2016</v>
      </c>
      <c r="K6" s="119" t="s">
        <v>204</v>
      </c>
      <c r="L6" s="72" t="s">
        <v>37</v>
      </c>
      <c r="M6" s="374" t="s">
        <v>1081</v>
      </c>
      <c r="N6" s="122">
        <v>20000</v>
      </c>
      <c r="O6" s="73" t="s">
        <v>1082</v>
      </c>
      <c r="P6" s="119" t="s">
        <v>29</v>
      </c>
    </row>
    <row r="7" spans="1:16" s="19" customFormat="1" ht="57" customHeight="1">
      <c r="A7" s="614">
        <v>2</v>
      </c>
      <c r="B7" s="614">
        <v>6</v>
      </c>
      <c r="C7" s="547" t="s">
        <v>88</v>
      </c>
      <c r="D7" s="482" t="s">
        <v>50</v>
      </c>
      <c r="E7" s="472" t="s">
        <v>1076</v>
      </c>
      <c r="F7" s="472" t="s">
        <v>1083</v>
      </c>
      <c r="G7" s="472" t="s">
        <v>1084</v>
      </c>
      <c r="H7" s="472" t="s">
        <v>1085</v>
      </c>
      <c r="I7" s="472" t="s">
        <v>1086</v>
      </c>
      <c r="J7" s="472">
        <v>2016</v>
      </c>
      <c r="K7" s="469" t="s">
        <v>204</v>
      </c>
      <c r="L7" s="479" t="s">
        <v>567</v>
      </c>
      <c r="M7" s="615" t="s">
        <v>140</v>
      </c>
      <c r="N7" s="530">
        <v>35000</v>
      </c>
      <c r="O7" s="472" t="s">
        <v>1082</v>
      </c>
      <c r="P7" s="469" t="s">
        <v>29</v>
      </c>
    </row>
    <row r="8" spans="1:16" s="19" customFormat="1" ht="78" customHeight="1">
      <c r="A8" s="614"/>
      <c r="B8" s="614"/>
      <c r="C8" s="547"/>
      <c r="D8" s="482"/>
      <c r="E8" s="472"/>
      <c r="F8" s="472"/>
      <c r="G8" s="472"/>
      <c r="H8" s="472"/>
      <c r="I8" s="472"/>
      <c r="J8" s="472"/>
      <c r="K8" s="469"/>
      <c r="L8" s="479"/>
      <c r="M8" s="615"/>
      <c r="N8" s="530"/>
      <c r="O8" s="472"/>
      <c r="P8" s="469"/>
    </row>
    <row r="9" spans="1:16" s="19" customFormat="1" ht="99" customHeight="1">
      <c r="A9" s="424">
        <v>3</v>
      </c>
      <c r="B9" s="424">
        <v>13</v>
      </c>
      <c r="C9" s="424">
        <v>5</v>
      </c>
      <c r="D9" s="394" t="s">
        <v>58</v>
      </c>
      <c r="E9" s="73" t="s">
        <v>1076</v>
      </c>
      <c r="F9" s="119" t="s">
        <v>1087</v>
      </c>
      <c r="G9" s="73" t="s">
        <v>1090</v>
      </c>
      <c r="H9" s="73" t="s">
        <v>1088</v>
      </c>
      <c r="I9" s="73" t="s">
        <v>1091</v>
      </c>
      <c r="J9" s="73">
        <v>2016</v>
      </c>
      <c r="K9" s="119" t="s">
        <v>204</v>
      </c>
      <c r="L9" s="72" t="s">
        <v>567</v>
      </c>
      <c r="M9" s="374" t="s">
        <v>1089</v>
      </c>
      <c r="N9" s="122">
        <v>25000</v>
      </c>
      <c r="O9" s="73" t="s">
        <v>1082</v>
      </c>
      <c r="P9" s="119" t="s">
        <v>29</v>
      </c>
    </row>
    <row r="10" spans="1:16" s="19" customFormat="1" ht="102.75" customHeight="1">
      <c r="A10" s="424">
        <v>4</v>
      </c>
      <c r="B10" s="424">
        <v>13</v>
      </c>
      <c r="C10" s="424" t="s">
        <v>423</v>
      </c>
      <c r="D10" s="394" t="s">
        <v>58</v>
      </c>
      <c r="E10" s="73" t="s">
        <v>1076</v>
      </c>
      <c r="F10" s="73" t="s">
        <v>1092</v>
      </c>
      <c r="G10" s="73" t="s">
        <v>1093</v>
      </c>
      <c r="H10" s="73" t="s">
        <v>1094</v>
      </c>
      <c r="I10" s="73" t="s">
        <v>1095</v>
      </c>
      <c r="J10" s="73">
        <v>2016</v>
      </c>
      <c r="K10" s="119" t="s">
        <v>204</v>
      </c>
      <c r="L10" s="72" t="s">
        <v>63</v>
      </c>
      <c r="M10" s="374" t="s">
        <v>1081</v>
      </c>
      <c r="N10" s="122">
        <v>7000</v>
      </c>
      <c r="O10" s="73" t="s">
        <v>1082</v>
      </c>
      <c r="P10" s="119" t="s">
        <v>29</v>
      </c>
    </row>
    <row r="11" spans="1:16" s="19" customFormat="1" ht="63.75">
      <c r="A11" s="424">
        <v>5</v>
      </c>
      <c r="B11" s="424">
        <v>10</v>
      </c>
      <c r="C11" s="424" t="s">
        <v>88</v>
      </c>
      <c r="D11" s="394" t="s">
        <v>58</v>
      </c>
      <c r="E11" s="73" t="s">
        <v>1076</v>
      </c>
      <c r="F11" s="73" t="s">
        <v>1096</v>
      </c>
      <c r="G11" s="73" t="s">
        <v>1097</v>
      </c>
      <c r="H11" s="73" t="s">
        <v>1098</v>
      </c>
      <c r="I11" s="73" t="s">
        <v>1099</v>
      </c>
      <c r="J11" s="73">
        <v>2016</v>
      </c>
      <c r="K11" s="119" t="s">
        <v>204</v>
      </c>
      <c r="L11" s="72" t="s">
        <v>37</v>
      </c>
      <c r="M11" s="378">
        <v>2</v>
      </c>
      <c r="N11" s="122">
        <v>30000</v>
      </c>
      <c r="O11" s="73" t="s">
        <v>1082</v>
      </c>
      <c r="P11" s="379" t="s">
        <v>29</v>
      </c>
    </row>
    <row r="12" spans="1:16" s="19" customFormat="1" ht="38.25">
      <c r="A12" s="614">
        <v>6</v>
      </c>
      <c r="B12" s="614">
        <v>10</v>
      </c>
      <c r="C12" s="614" t="s">
        <v>88</v>
      </c>
      <c r="D12" s="482" t="s">
        <v>58</v>
      </c>
      <c r="E12" s="472" t="s">
        <v>1076</v>
      </c>
      <c r="F12" s="472" t="s">
        <v>1100</v>
      </c>
      <c r="G12" s="472" t="s">
        <v>1101</v>
      </c>
      <c r="H12" s="472" t="s">
        <v>1102</v>
      </c>
      <c r="I12" s="472" t="s">
        <v>1103</v>
      </c>
      <c r="J12" s="472">
        <v>2016</v>
      </c>
      <c r="K12" s="469" t="s">
        <v>204</v>
      </c>
      <c r="L12" s="72" t="s">
        <v>37</v>
      </c>
      <c r="M12" s="374" t="s">
        <v>1104</v>
      </c>
      <c r="N12" s="530">
        <v>23000</v>
      </c>
      <c r="O12" s="472" t="s">
        <v>1082</v>
      </c>
      <c r="P12" s="469" t="s">
        <v>29</v>
      </c>
    </row>
    <row r="13" spans="1:16" s="19" customFormat="1" ht="57.75" customHeight="1">
      <c r="A13" s="614"/>
      <c r="B13" s="614"/>
      <c r="C13" s="614"/>
      <c r="D13" s="482"/>
      <c r="E13" s="472"/>
      <c r="F13" s="472"/>
      <c r="G13" s="472"/>
      <c r="H13" s="472"/>
      <c r="I13" s="472"/>
      <c r="J13" s="472"/>
      <c r="K13" s="469"/>
      <c r="L13" s="72" t="s">
        <v>119</v>
      </c>
      <c r="M13" s="374" t="s">
        <v>1104</v>
      </c>
      <c r="N13" s="530"/>
      <c r="O13" s="472"/>
      <c r="P13" s="469"/>
    </row>
    <row r="14" spans="1:16" s="19" customFormat="1" ht="64.5" customHeight="1">
      <c r="A14" s="614">
        <v>7</v>
      </c>
      <c r="B14" s="614">
        <v>6</v>
      </c>
      <c r="C14" s="614" t="s">
        <v>88</v>
      </c>
      <c r="D14" s="482" t="s">
        <v>134</v>
      </c>
      <c r="E14" s="472" t="s">
        <v>1076</v>
      </c>
      <c r="F14" s="472" t="s">
        <v>1105</v>
      </c>
      <c r="G14" s="472" t="s">
        <v>1106</v>
      </c>
      <c r="H14" s="472" t="s">
        <v>1107</v>
      </c>
      <c r="I14" s="472" t="s">
        <v>1108</v>
      </c>
      <c r="J14" s="472">
        <v>2016</v>
      </c>
      <c r="K14" s="469" t="s">
        <v>204</v>
      </c>
      <c r="L14" s="72" t="s">
        <v>582</v>
      </c>
      <c r="M14" s="425">
        <v>2</v>
      </c>
      <c r="N14" s="530">
        <v>20000</v>
      </c>
      <c r="O14" s="472" t="s">
        <v>1082</v>
      </c>
      <c r="P14" s="469" t="s">
        <v>29</v>
      </c>
    </row>
    <row r="15" spans="1:16" s="19" customFormat="1" ht="51">
      <c r="A15" s="614"/>
      <c r="B15" s="614"/>
      <c r="C15" s="614"/>
      <c r="D15" s="482"/>
      <c r="E15" s="472"/>
      <c r="F15" s="472"/>
      <c r="G15" s="472"/>
      <c r="H15" s="472"/>
      <c r="I15" s="472"/>
      <c r="J15" s="472"/>
      <c r="K15" s="469"/>
      <c r="L15" s="72" t="s">
        <v>458</v>
      </c>
      <c r="M15" s="425">
        <v>60</v>
      </c>
      <c r="N15" s="530"/>
      <c r="O15" s="472"/>
      <c r="P15" s="469"/>
    </row>
    <row r="16" spans="1:16" s="19" customFormat="1" ht="25.5">
      <c r="A16" s="614">
        <v>8</v>
      </c>
      <c r="B16" s="614">
        <v>6</v>
      </c>
      <c r="C16" s="614" t="s">
        <v>68</v>
      </c>
      <c r="D16" s="482" t="s">
        <v>412</v>
      </c>
      <c r="E16" s="472" t="s">
        <v>1076</v>
      </c>
      <c r="F16" s="472" t="s">
        <v>1109</v>
      </c>
      <c r="G16" s="472" t="s">
        <v>1110</v>
      </c>
      <c r="H16" s="472" t="s">
        <v>1111</v>
      </c>
      <c r="I16" s="472" t="s">
        <v>1112</v>
      </c>
      <c r="J16" s="472">
        <v>2016</v>
      </c>
      <c r="K16" s="469" t="s">
        <v>204</v>
      </c>
      <c r="L16" s="72" t="s">
        <v>26</v>
      </c>
      <c r="M16" s="374" t="s">
        <v>1113</v>
      </c>
      <c r="N16" s="530">
        <v>38000</v>
      </c>
      <c r="O16" s="472" t="s">
        <v>1082</v>
      </c>
      <c r="P16" s="469" t="s">
        <v>29</v>
      </c>
    </row>
    <row r="17" spans="1:16" s="19" customFormat="1" ht="38.25">
      <c r="A17" s="614"/>
      <c r="B17" s="614"/>
      <c r="C17" s="614"/>
      <c r="D17" s="482"/>
      <c r="E17" s="472"/>
      <c r="F17" s="472"/>
      <c r="G17" s="472"/>
      <c r="H17" s="472"/>
      <c r="I17" s="472"/>
      <c r="J17" s="472"/>
      <c r="K17" s="469"/>
      <c r="L17" s="72" t="s">
        <v>75</v>
      </c>
      <c r="M17" s="378">
        <v>14</v>
      </c>
      <c r="N17" s="530"/>
      <c r="O17" s="472"/>
      <c r="P17" s="469"/>
    </row>
    <row r="18" spans="1:16" s="19" customFormat="1" ht="25.5">
      <c r="A18" s="614"/>
      <c r="B18" s="614"/>
      <c r="C18" s="614"/>
      <c r="D18" s="482"/>
      <c r="E18" s="472"/>
      <c r="F18" s="472"/>
      <c r="G18" s="472"/>
      <c r="H18" s="472"/>
      <c r="I18" s="472"/>
      <c r="J18" s="472"/>
      <c r="K18" s="469"/>
      <c r="L18" s="72" t="s">
        <v>119</v>
      </c>
      <c r="M18" s="374" t="s">
        <v>1104</v>
      </c>
      <c r="N18" s="530"/>
      <c r="O18" s="472"/>
      <c r="P18" s="469"/>
    </row>
    <row r="19" spans="1:16" s="19" customFormat="1" ht="25.5">
      <c r="A19" s="614"/>
      <c r="B19" s="614"/>
      <c r="C19" s="614"/>
      <c r="D19" s="482"/>
      <c r="E19" s="472"/>
      <c r="F19" s="472"/>
      <c r="G19" s="472"/>
      <c r="H19" s="472"/>
      <c r="I19" s="472"/>
      <c r="J19" s="472"/>
      <c r="K19" s="469"/>
      <c r="L19" s="72" t="s">
        <v>120</v>
      </c>
      <c r="M19" s="374" t="s">
        <v>1114</v>
      </c>
      <c r="N19" s="530"/>
      <c r="O19" s="472"/>
      <c r="P19" s="469"/>
    </row>
    <row r="20" spans="1:16" s="19" customFormat="1" ht="59.25" customHeight="1">
      <c r="A20" s="614">
        <v>9</v>
      </c>
      <c r="B20" s="614">
        <v>13</v>
      </c>
      <c r="C20" s="614" t="s">
        <v>80</v>
      </c>
      <c r="D20" s="482" t="s">
        <v>998</v>
      </c>
      <c r="E20" s="472" t="s">
        <v>1076</v>
      </c>
      <c r="F20" s="472" t="s">
        <v>1115</v>
      </c>
      <c r="G20" s="472" t="s">
        <v>1116</v>
      </c>
      <c r="H20" s="472" t="s">
        <v>1117</v>
      </c>
      <c r="I20" s="472" t="s">
        <v>1118</v>
      </c>
      <c r="J20" s="472">
        <v>2016</v>
      </c>
      <c r="K20" s="469" t="s">
        <v>204</v>
      </c>
      <c r="L20" s="72" t="s">
        <v>37</v>
      </c>
      <c r="M20" s="425">
        <v>2</v>
      </c>
      <c r="N20" s="530">
        <v>50000</v>
      </c>
      <c r="O20" s="472" t="s">
        <v>1082</v>
      </c>
      <c r="P20" s="469" t="s">
        <v>29</v>
      </c>
    </row>
    <row r="21" spans="1:16" s="19" customFormat="1" ht="27.75" customHeight="1">
      <c r="A21" s="614"/>
      <c r="B21" s="614"/>
      <c r="C21" s="614"/>
      <c r="D21" s="482"/>
      <c r="E21" s="472"/>
      <c r="F21" s="472"/>
      <c r="G21" s="472"/>
      <c r="H21" s="472"/>
      <c r="I21" s="472"/>
      <c r="J21" s="472"/>
      <c r="K21" s="469"/>
      <c r="L21" s="72" t="s">
        <v>63</v>
      </c>
      <c r="M21" s="425">
        <v>1</v>
      </c>
      <c r="N21" s="530"/>
      <c r="O21" s="472"/>
      <c r="P21" s="469"/>
    </row>
    <row r="22" spans="1:16" s="19" customFormat="1" ht="38.25">
      <c r="A22" s="614"/>
      <c r="B22" s="614"/>
      <c r="C22" s="614"/>
      <c r="D22" s="482"/>
      <c r="E22" s="472"/>
      <c r="F22" s="472"/>
      <c r="G22" s="472"/>
      <c r="H22" s="472"/>
      <c r="I22" s="472"/>
      <c r="J22" s="472"/>
      <c r="K22" s="469"/>
      <c r="L22" s="72" t="s">
        <v>568</v>
      </c>
      <c r="M22" s="425">
        <v>1</v>
      </c>
      <c r="N22" s="530"/>
      <c r="O22" s="472"/>
      <c r="P22" s="469"/>
    </row>
    <row r="23" spans="1:16" s="19" customFormat="1" ht="69" customHeight="1">
      <c r="A23" s="424">
        <v>10</v>
      </c>
      <c r="B23" s="424">
        <v>4</v>
      </c>
      <c r="C23" s="424" t="s">
        <v>88</v>
      </c>
      <c r="D23" s="394" t="s">
        <v>58</v>
      </c>
      <c r="E23" s="73" t="s">
        <v>1076</v>
      </c>
      <c r="F23" s="73" t="s">
        <v>1119</v>
      </c>
      <c r="G23" s="73" t="s">
        <v>1120</v>
      </c>
      <c r="H23" s="73" t="s">
        <v>1121</v>
      </c>
      <c r="I23" s="73" t="s">
        <v>1122</v>
      </c>
      <c r="J23" s="73">
        <v>2016</v>
      </c>
      <c r="K23" s="119" t="s">
        <v>204</v>
      </c>
      <c r="L23" s="72" t="s">
        <v>119</v>
      </c>
      <c r="M23" s="374" t="s">
        <v>27</v>
      </c>
      <c r="N23" s="122">
        <v>10000</v>
      </c>
      <c r="O23" s="73" t="s">
        <v>1082</v>
      </c>
      <c r="P23" s="119" t="s">
        <v>29</v>
      </c>
    </row>
    <row r="24" spans="1:16" s="19" customFormat="1" ht="60.75" customHeight="1">
      <c r="A24" s="119">
        <v>11</v>
      </c>
      <c r="B24" s="119">
        <v>10</v>
      </c>
      <c r="C24" s="119" t="s">
        <v>107</v>
      </c>
      <c r="D24" s="119" t="s">
        <v>134</v>
      </c>
      <c r="E24" s="73" t="s">
        <v>1123</v>
      </c>
      <c r="F24" s="73" t="s">
        <v>1124</v>
      </c>
      <c r="G24" s="73" t="s">
        <v>1125</v>
      </c>
      <c r="H24" s="73" t="s">
        <v>1079</v>
      </c>
      <c r="I24" s="73" t="s">
        <v>1126</v>
      </c>
      <c r="J24" s="73" t="s">
        <v>1127</v>
      </c>
      <c r="K24" s="119" t="s">
        <v>204</v>
      </c>
      <c r="L24" s="72" t="s">
        <v>37</v>
      </c>
      <c r="M24" s="374" t="s">
        <v>1081</v>
      </c>
      <c r="N24" s="122">
        <v>47500</v>
      </c>
      <c r="O24" s="73" t="s">
        <v>1082</v>
      </c>
      <c r="P24" s="426">
        <v>37.5</v>
      </c>
    </row>
    <row r="25" spans="1:16" s="19" customFormat="1" ht="58.5" customHeight="1">
      <c r="A25" s="614">
        <v>12</v>
      </c>
      <c r="B25" s="614">
        <v>11</v>
      </c>
      <c r="C25" s="614" t="s">
        <v>88</v>
      </c>
      <c r="D25" s="482" t="s">
        <v>134</v>
      </c>
      <c r="E25" s="472" t="s">
        <v>1128</v>
      </c>
      <c r="F25" s="472" t="s">
        <v>1129</v>
      </c>
      <c r="G25" s="472" t="s">
        <v>1130</v>
      </c>
      <c r="H25" s="472" t="s">
        <v>1131</v>
      </c>
      <c r="I25" s="472" t="s">
        <v>1132</v>
      </c>
      <c r="J25" s="472" t="s">
        <v>595</v>
      </c>
      <c r="K25" s="469" t="s">
        <v>204</v>
      </c>
      <c r="L25" s="72" t="s">
        <v>119</v>
      </c>
      <c r="M25" s="425">
        <v>6</v>
      </c>
      <c r="N25" s="530">
        <v>35200</v>
      </c>
      <c r="O25" s="472" t="s">
        <v>1134</v>
      </c>
      <c r="P25" s="613">
        <v>36</v>
      </c>
    </row>
    <row r="26" spans="1:16" s="19" customFormat="1" ht="36.75" customHeight="1">
      <c r="A26" s="614"/>
      <c r="B26" s="614"/>
      <c r="C26" s="614"/>
      <c r="D26" s="482"/>
      <c r="E26" s="472"/>
      <c r="F26" s="472"/>
      <c r="G26" s="472"/>
      <c r="H26" s="472"/>
      <c r="I26" s="472"/>
      <c r="J26" s="472"/>
      <c r="K26" s="469"/>
      <c r="L26" s="72" t="s">
        <v>120</v>
      </c>
      <c r="M26" s="425">
        <v>120</v>
      </c>
      <c r="N26" s="530"/>
      <c r="O26" s="472"/>
      <c r="P26" s="613"/>
    </row>
    <row r="27" spans="1:16" s="19" customFormat="1" ht="49.5" customHeight="1">
      <c r="A27" s="469">
        <v>13</v>
      </c>
      <c r="B27" s="614">
        <v>6</v>
      </c>
      <c r="C27" s="482" t="s">
        <v>476</v>
      </c>
      <c r="D27" s="482" t="s">
        <v>1135</v>
      </c>
      <c r="E27" s="472" t="s">
        <v>1136</v>
      </c>
      <c r="F27" s="472" t="s">
        <v>1137</v>
      </c>
      <c r="G27" s="472" t="s">
        <v>1138</v>
      </c>
      <c r="H27" s="472" t="s">
        <v>1139</v>
      </c>
      <c r="I27" s="472" t="s">
        <v>1140</v>
      </c>
      <c r="J27" s="472" t="s">
        <v>1141</v>
      </c>
      <c r="K27" s="469" t="s">
        <v>204</v>
      </c>
      <c r="L27" s="72" t="s">
        <v>567</v>
      </c>
      <c r="M27" s="425">
        <v>1700</v>
      </c>
      <c r="N27" s="530">
        <v>28500</v>
      </c>
      <c r="O27" s="472" t="s">
        <v>1142</v>
      </c>
      <c r="P27" s="613">
        <v>36</v>
      </c>
    </row>
    <row r="28" spans="1:16" s="19" customFormat="1" ht="40.5" customHeight="1">
      <c r="A28" s="469"/>
      <c r="B28" s="614"/>
      <c r="C28" s="482"/>
      <c r="D28" s="482"/>
      <c r="E28" s="472"/>
      <c r="F28" s="472"/>
      <c r="G28" s="472"/>
      <c r="H28" s="472"/>
      <c r="I28" s="472"/>
      <c r="J28" s="472"/>
      <c r="K28" s="469"/>
      <c r="L28" s="72" t="s">
        <v>120</v>
      </c>
      <c r="M28" s="425">
        <v>450</v>
      </c>
      <c r="N28" s="530"/>
      <c r="O28" s="472"/>
      <c r="P28" s="613"/>
    </row>
    <row r="29" spans="1:16" s="19" customFormat="1" ht="25.5">
      <c r="A29" s="469"/>
      <c r="B29" s="614"/>
      <c r="C29" s="482"/>
      <c r="D29" s="482"/>
      <c r="E29" s="472"/>
      <c r="F29" s="472"/>
      <c r="G29" s="472"/>
      <c r="H29" s="472"/>
      <c r="I29" s="472"/>
      <c r="J29" s="472"/>
      <c r="K29" s="469"/>
      <c r="L29" s="72" t="s">
        <v>119</v>
      </c>
      <c r="M29" s="425">
        <v>1</v>
      </c>
      <c r="N29" s="530"/>
      <c r="O29" s="472"/>
      <c r="P29" s="613"/>
    </row>
    <row r="30" spans="1:16" s="19" customFormat="1" ht="89.25">
      <c r="A30" s="424">
        <v>14</v>
      </c>
      <c r="B30" s="424">
        <v>10</v>
      </c>
      <c r="C30" s="424" t="s">
        <v>107</v>
      </c>
      <c r="D30" s="394" t="s">
        <v>58</v>
      </c>
      <c r="E30" s="73" t="s">
        <v>1143</v>
      </c>
      <c r="F30" s="73" t="s">
        <v>1144</v>
      </c>
      <c r="G30" s="73" t="s">
        <v>1145</v>
      </c>
      <c r="H30" s="73" t="s">
        <v>1079</v>
      </c>
      <c r="I30" s="73" t="s">
        <v>1146</v>
      </c>
      <c r="J30" s="73" t="s">
        <v>1147</v>
      </c>
      <c r="K30" s="119" t="s">
        <v>204</v>
      </c>
      <c r="L30" s="72" t="s">
        <v>37</v>
      </c>
      <c r="M30" s="425" t="s">
        <v>1081</v>
      </c>
      <c r="N30" s="122">
        <v>17557.650000000001</v>
      </c>
      <c r="O30" s="73" t="s">
        <v>1148</v>
      </c>
      <c r="P30" s="426">
        <v>36</v>
      </c>
    </row>
    <row r="31" spans="1:16" s="19" customFormat="1" ht="127.5">
      <c r="A31" s="119">
        <v>15</v>
      </c>
      <c r="B31" s="424">
        <v>6</v>
      </c>
      <c r="C31" s="394" t="s">
        <v>1149</v>
      </c>
      <c r="D31" s="394" t="s">
        <v>1150</v>
      </c>
      <c r="E31" s="73" t="s">
        <v>1151</v>
      </c>
      <c r="F31" s="73" t="s">
        <v>1152</v>
      </c>
      <c r="G31" s="73" t="s">
        <v>1153</v>
      </c>
      <c r="H31" s="73" t="s">
        <v>1154</v>
      </c>
      <c r="I31" s="73" t="s">
        <v>1155</v>
      </c>
      <c r="J31" s="73" t="s">
        <v>1156</v>
      </c>
      <c r="K31" s="119" t="s">
        <v>204</v>
      </c>
      <c r="L31" s="72" t="s">
        <v>567</v>
      </c>
      <c r="M31" s="374" t="s">
        <v>1157</v>
      </c>
      <c r="N31" s="122">
        <v>20200</v>
      </c>
      <c r="O31" s="73" t="s">
        <v>1158</v>
      </c>
      <c r="P31" s="426">
        <v>36</v>
      </c>
    </row>
    <row r="32" spans="1:16" s="19" customFormat="1" ht="29.25" customHeight="1">
      <c r="A32" s="614">
        <v>16</v>
      </c>
      <c r="B32" s="614">
        <v>11</v>
      </c>
      <c r="C32" s="482" t="s">
        <v>411</v>
      </c>
      <c r="D32" s="482" t="s">
        <v>58</v>
      </c>
      <c r="E32" s="472" t="s">
        <v>1159</v>
      </c>
      <c r="F32" s="472" t="s">
        <v>1160</v>
      </c>
      <c r="G32" s="472" t="s">
        <v>1161</v>
      </c>
      <c r="H32" s="472" t="s">
        <v>1164</v>
      </c>
      <c r="I32" s="472" t="s">
        <v>1162</v>
      </c>
      <c r="J32" s="472" t="s">
        <v>1165</v>
      </c>
      <c r="K32" s="469" t="s">
        <v>204</v>
      </c>
      <c r="L32" s="72" t="s">
        <v>119</v>
      </c>
      <c r="M32" s="425">
        <v>30</v>
      </c>
      <c r="N32" s="530">
        <v>31000</v>
      </c>
      <c r="O32" s="472" t="s">
        <v>1163</v>
      </c>
      <c r="P32" s="613">
        <v>35.5</v>
      </c>
    </row>
    <row r="33" spans="1:16" s="19" customFormat="1" ht="35.25" customHeight="1">
      <c r="A33" s="614"/>
      <c r="B33" s="614"/>
      <c r="C33" s="482"/>
      <c r="D33" s="482"/>
      <c r="E33" s="472"/>
      <c r="F33" s="472"/>
      <c r="G33" s="472"/>
      <c r="H33" s="472"/>
      <c r="I33" s="472"/>
      <c r="J33" s="472"/>
      <c r="K33" s="469"/>
      <c r="L33" s="72" t="s">
        <v>120</v>
      </c>
      <c r="M33" s="425">
        <v>430</v>
      </c>
      <c r="N33" s="530"/>
      <c r="O33" s="472"/>
      <c r="P33" s="613"/>
    </row>
    <row r="34" spans="1:16" s="19" customFormat="1" ht="45.75" customHeight="1">
      <c r="A34" s="614"/>
      <c r="B34" s="614"/>
      <c r="C34" s="482"/>
      <c r="D34" s="482"/>
      <c r="E34" s="472"/>
      <c r="F34" s="472"/>
      <c r="G34" s="472"/>
      <c r="H34" s="472"/>
      <c r="I34" s="472"/>
      <c r="J34" s="472"/>
      <c r="K34" s="469"/>
      <c r="L34" s="72" t="s">
        <v>568</v>
      </c>
      <c r="M34" s="425">
        <v>1</v>
      </c>
      <c r="N34" s="530"/>
      <c r="O34" s="472"/>
      <c r="P34" s="613"/>
    </row>
    <row r="35" spans="1:16" s="19" customFormat="1" ht="35.25" customHeight="1">
      <c r="A35" s="614"/>
      <c r="B35" s="614"/>
      <c r="C35" s="482"/>
      <c r="D35" s="482"/>
      <c r="E35" s="472"/>
      <c r="F35" s="472"/>
      <c r="G35" s="472"/>
      <c r="H35" s="472"/>
      <c r="I35" s="472"/>
      <c r="J35" s="472"/>
      <c r="K35" s="469"/>
      <c r="L35" s="72" t="s">
        <v>26</v>
      </c>
      <c r="M35" s="425">
        <v>2</v>
      </c>
      <c r="N35" s="530"/>
      <c r="O35" s="472"/>
      <c r="P35" s="613"/>
    </row>
    <row r="36" spans="1:16" s="19" customFormat="1" ht="45.75" customHeight="1">
      <c r="A36" s="614"/>
      <c r="B36" s="614"/>
      <c r="C36" s="482"/>
      <c r="D36" s="482"/>
      <c r="E36" s="472"/>
      <c r="F36" s="472"/>
      <c r="G36" s="472"/>
      <c r="H36" s="472"/>
      <c r="I36" s="472"/>
      <c r="J36" s="472"/>
      <c r="K36" s="469"/>
      <c r="L36" s="72" t="s">
        <v>75</v>
      </c>
      <c r="M36" s="425">
        <v>80</v>
      </c>
      <c r="N36" s="530"/>
      <c r="O36" s="472"/>
      <c r="P36" s="613"/>
    </row>
    <row r="37" spans="1:16" s="19" customFormat="1" ht="21.75" customHeight="1">
      <c r="A37" s="614"/>
      <c r="B37" s="614"/>
      <c r="C37" s="482"/>
      <c r="D37" s="482"/>
      <c r="E37" s="472"/>
      <c r="F37" s="472"/>
      <c r="G37" s="472"/>
      <c r="H37" s="472"/>
      <c r="I37" s="472"/>
      <c r="J37" s="472"/>
      <c r="K37" s="469"/>
      <c r="L37" s="72" t="s">
        <v>63</v>
      </c>
      <c r="M37" s="425">
        <v>2</v>
      </c>
      <c r="N37" s="530"/>
      <c r="O37" s="472"/>
      <c r="P37" s="613"/>
    </row>
    <row r="38" spans="1:16" s="19" customFormat="1" ht="32.25" customHeight="1">
      <c r="A38" s="469">
        <v>17</v>
      </c>
      <c r="B38" s="614">
        <v>13</v>
      </c>
      <c r="C38" s="614" t="s">
        <v>88</v>
      </c>
      <c r="D38" s="482" t="s">
        <v>134</v>
      </c>
      <c r="E38" s="472" t="s">
        <v>1123</v>
      </c>
      <c r="F38" s="472" t="s">
        <v>1166</v>
      </c>
      <c r="G38" s="472" t="s">
        <v>1167</v>
      </c>
      <c r="H38" s="472" t="s">
        <v>1168</v>
      </c>
      <c r="I38" s="472" t="s">
        <v>1169</v>
      </c>
      <c r="J38" s="472" t="s">
        <v>1171</v>
      </c>
      <c r="K38" s="469" t="s">
        <v>204</v>
      </c>
      <c r="L38" s="72" t="s">
        <v>119</v>
      </c>
      <c r="M38" s="425">
        <v>7</v>
      </c>
      <c r="N38" s="530">
        <v>121877.17</v>
      </c>
      <c r="O38" s="472" t="s">
        <v>1082</v>
      </c>
      <c r="P38" s="613">
        <v>35</v>
      </c>
    </row>
    <row r="39" spans="1:16" s="19" customFormat="1" ht="41.25" customHeight="1">
      <c r="A39" s="469"/>
      <c r="B39" s="614"/>
      <c r="C39" s="614"/>
      <c r="D39" s="482"/>
      <c r="E39" s="472"/>
      <c r="F39" s="472"/>
      <c r="G39" s="472"/>
      <c r="H39" s="472"/>
      <c r="I39" s="472"/>
      <c r="J39" s="472"/>
      <c r="K39" s="469"/>
      <c r="L39" s="72" t="s">
        <v>120</v>
      </c>
      <c r="M39" s="425">
        <v>120</v>
      </c>
      <c r="N39" s="530"/>
      <c r="O39" s="472"/>
      <c r="P39" s="613"/>
    </row>
    <row r="40" spans="1:16" s="19" customFormat="1" ht="38.25">
      <c r="A40" s="469"/>
      <c r="B40" s="614"/>
      <c r="C40" s="614"/>
      <c r="D40" s="482"/>
      <c r="E40" s="472"/>
      <c r="F40" s="472"/>
      <c r="G40" s="472"/>
      <c r="H40" s="472"/>
      <c r="I40" s="472"/>
      <c r="J40" s="472"/>
      <c r="K40" s="469"/>
      <c r="L40" s="72" t="s">
        <v>582</v>
      </c>
      <c r="M40" s="425">
        <v>3</v>
      </c>
      <c r="N40" s="530"/>
      <c r="O40" s="472"/>
      <c r="P40" s="613"/>
    </row>
    <row r="41" spans="1:16" s="19" customFormat="1" ht="51">
      <c r="A41" s="469"/>
      <c r="B41" s="614"/>
      <c r="C41" s="614"/>
      <c r="D41" s="482"/>
      <c r="E41" s="472"/>
      <c r="F41" s="472"/>
      <c r="G41" s="472"/>
      <c r="H41" s="472"/>
      <c r="I41" s="472"/>
      <c r="J41" s="472"/>
      <c r="K41" s="469"/>
      <c r="L41" s="72" t="s">
        <v>458</v>
      </c>
      <c r="M41" s="425">
        <v>54</v>
      </c>
      <c r="N41" s="530"/>
      <c r="O41" s="472"/>
      <c r="P41" s="613"/>
    </row>
    <row r="42" spans="1:16" s="19" customFormat="1" ht="38.25">
      <c r="A42" s="469"/>
      <c r="B42" s="614"/>
      <c r="C42" s="614"/>
      <c r="D42" s="482"/>
      <c r="E42" s="472"/>
      <c r="F42" s="472"/>
      <c r="G42" s="472"/>
      <c r="H42" s="472"/>
      <c r="I42" s="472"/>
      <c r="J42" s="472"/>
      <c r="K42" s="469"/>
      <c r="L42" s="72" t="s">
        <v>37</v>
      </c>
      <c r="M42" s="425">
        <v>3</v>
      </c>
      <c r="N42" s="530"/>
      <c r="O42" s="472"/>
      <c r="P42" s="613"/>
    </row>
    <row r="43" spans="1:16" s="19" customFormat="1" ht="38.25">
      <c r="A43" s="469"/>
      <c r="B43" s="614"/>
      <c r="C43" s="614"/>
      <c r="D43" s="482"/>
      <c r="E43" s="472"/>
      <c r="F43" s="472"/>
      <c r="G43" s="472"/>
      <c r="H43" s="472"/>
      <c r="I43" s="472"/>
      <c r="J43" s="472"/>
      <c r="K43" s="469"/>
      <c r="L43" s="72" t="s">
        <v>567</v>
      </c>
      <c r="M43" s="425">
        <v>20000</v>
      </c>
      <c r="N43" s="530"/>
      <c r="O43" s="472"/>
      <c r="P43" s="613"/>
    </row>
    <row r="44" spans="1:16" ht="48" customHeight="1">
      <c r="A44" s="427">
        <v>18</v>
      </c>
      <c r="B44" s="424">
        <v>13</v>
      </c>
      <c r="C44" s="424">
        <v>1</v>
      </c>
      <c r="D44" s="394" t="s">
        <v>58</v>
      </c>
      <c r="E44" s="73" t="s">
        <v>1143</v>
      </c>
      <c r="F44" s="73" t="s">
        <v>1175</v>
      </c>
      <c r="G44" s="73" t="s">
        <v>1172</v>
      </c>
      <c r="H44" s="73" t="s">
        <v>1173</v>
      </c>
      <c r="I44" s="73" t="s">
        <v>1174</v>
      </c>
      <c r="J44" s="73" t="s">
        <v>1176</v>
      </c>
      <c r="K44" s="119" t="s">
        <v>204</v>
      </c>
      <c r="L44" s="72" t="s">
        <v>63</v>
      </c>
      <c r="M44" s="425">
        <v>1</v>
      </c>
      <c r="N44" s="122">
        <v>7500</v>
      </c>
      <c r="O44" s="73" t="s">
        <v>1148</v>
      </c>
      <c r="P44" s="426">
        <v>34.5</v>
      </c>
    </row>
    <row r="45" spans="1:16" ht="38.25">
      <c r="A45" s="546">
        <v>19</v>
      </c>
      <c r="B45" s="614">
        <v>10</v>
      </c>
      <c r="C45" s="614">
        <v>1.5</v>
      </c>
      <c r="D45" s="482" t="s">
        <v>58</v>
      </c>
      <c r="E45" s="472" t="s">
        <v>1177</v>
      </c>
      <c r="F45" s="472" t="s">
        <v>1178</v>
      </c>
      <c r="G45" s="472" t="s">
        <v>1179</v>
      </c>
      <c r="H45" s="472" t="s">
        <v>1180</v>
      </c>
      <c r="I45" s="472" t="s">
        <v>1181</v>
      </c>
      <c r="J45" s="472" t="s">
        <v>1182</v>
      </c>
      <c r="K45" s="469" t="s">
        <v>204</v>
      </c>
      <c r="L45" s="72" t="s">
        <v>37</v>
      </c>
      <c r="M45" s="72" t="s">
        <v>27</v>
      </c>
      <c r="N45" s="530">
        <v>36800</v>
      </c>
      <c r="O45" s="472" t="s">
        <v>1183</v>
      </c>
      <c r="P45" s="613">
        <v>34</v>
      </c>
    </row>
    <row r="46" spans="1:16" ht="25.5">
      <c r="A46" s="546"/>
      <c r="B46" s="614"/>
      <c r="C46" s="614"/>
      <c r="D46" s="482"/>
      <c r="E46" s="472"/>
      <c r="F46" s="472"/>
      <c r="G46" s="472"/>
      <c r="H46" s="472"/>
      <c r="I46" s="472"/>
      <c r="J46" s="472"/>
      <c r="K46" s="469"/>
      <c r="L46" s="72" t="s">
        <v>119</v>
      </c>
      <c r="M46" s="72" t="s">
        <v>1113</v>
      </c>
      <c r="N46" s="530"/>
      <c r="O46" s="472"/>
      <c r="P46" s="613"/>
    </row>
    <row r="47" spans="1:16" ht="38.25">
      <c r="A47" s="546"/>
      <c r="B47" s="614"/>
      <c r="C47" s="614"/>
      <c r="D47" s="482"/>
      <c r="E47" s="472"/>
      <c r="F47" s="472"/>
      <c r="G47" s="472"/>
      <c r="H47" s="472"/>
      <c r="I47" s="472"/>
      <c r="J47" s="472"/>
      <c r="K47" s="469"/>
      <c r="L47" s="72" t="s">
        <v>568</v>
      </c>
      <c r="M47" s="72" t="s">
        <v>1104</v>
      </c>
      <c r="N47" s="530"/>
      <c r="O47" s="472"/>
      <c r="P47" s="613"/>
    </row>
    <row r="48" spans="1:16" ht="103.5" customHeight="1">
      <c r="A48" s="546"/>
      <c r="B48" s="614"/>
      <c r="C48" s="614"/>
      <c r="D48" s="482"/>
      <c r="E48" s="472"/>
      <c r="F48" s="472"/>
      <c r="G48" s="472"/>
      <c r="H48" s="472"/>
      <c r="I48" s="472"/>
      <c r="J48" s="472"/>
      <c r="K48" s="469"/>
      <c r="L48" s="72" t="s">
        <v>793</v>
      </c>
      <c r="M48" s="72" t="s">
        <v>1113</v>
      </c>
      <c r="N48" s="530"/>
      <c r="O48" s="472"/>
      <c r="P48" s="613"/>
    </row>
    <row r="49" spans="1:16" ht="36.75" customHeight="1">
      <c r="A49" s="546">
        <v>20</v>
      </c>
      <c r="B49" s="614">
        <v>6</v>
      </c>
      <c r="C49" s="614">
        <v>4</v>
      </c>
      <c r="D49" s="482" t="s">
        <v>1184</v>
      </c>
      <c r="E49" s="472" t="s">
        <v>1136</v>
      </c>
      <c r="F49" s="472" t="s">
        <v>1185</v>
      </c>
      <c r="G49" s="472" t="s">
        <v>1186</v>
      </c>
      <c r="H49" s="472" t="s">
        <v>1187</v>
      </c>
      <c r="I49" s="472" t="s">
        <v>1188</v>
      </c>
      <c r="J49" s="472" t="s">
        <v>1189</v>
      </c>
      <c r="K49" s="469" t="s">
        <v>204</v>
      </c>
      <c r="L49" s="72" t="s">
        <v>119</v>
      </c>
      <c r="M49" s="72" t="s">
        <v>27</v>
      </c>
      <c r="N49" s="530">
        <v>8782</v>
      </c>
      <c r="O49" s="472" t="s">
        <v>1142</v>
      </c>
      <c r="P49" s="613">
        <v>34</v>
      </c>
    </row>
    <row r="50" spans="1:16" ht="38.25" customHeight="1">
      <c r="A50" s="546"/>
      <c r="B50" s="614"/>
      <c r="C50" s="614"/>
      <c r="D50" s="482"/>
      <c r="E50" s="472"/>
      <c r="F50" s="472"/>
      <c r="G50" s="472"/>
      <c r="H50" s="472"/>
      <c r="I50" s="472"/>
      <c r="J50" s="472"/>
      <c r="K50" s="469"/>
      <c r="L50" s="72" t="s">
        <v>120</v>
      </c>
      <c r="M50" s="72" t="s">
        <v>1190</v>
      </c>
      <c r="N50" s="530"/>
      <c r="O50" s="472"/>
      <c r="P50" s="613"/>
    </row>
    <row r="51" spans="1:16" ht="33" customHeight="1">
      <c r="A51" s="546"/>
      <c r="B51" s="614"/>
      <c r="C51" s="614"/>
      <c r="D51" s="482"/>
      <c r="E51" s="472"/>
      <c r="F51" s="472"/>
      <c r="G51" s="472"/>
      <c r="H51" s="472"/>
      <c r="I51" s="472"/>
      <c r="J51" s="472"/>
      <c r="K51" s="469"/>
      <c r="L51" s="72" t="s">
        <v>1191</v>
      </c>
      <c r="M51" s="72" t="s">
        <v>1192</v>
      </c>
      <c r="N51" s="530"/>
      <c r="O51" s="472"/>
      <c r="P51" s="613"/>
    </row>
    <row r="52" spans="1:16" ht="15" customHeight="1">
      <c r="A52"/>
      <c r="F52" s="337"/>
      <c r="G52" s="338"/>
      <c r="H52" s="337"/>
      <c r="I52" s="337"/>
      <c r="J52" s="333"/>
      <c r="K52" s="337"/>
      <c r="L52" s="337"/>
      <c r="M52" s="337"/>
    </row>
    <row r="53" spans="1:16">
      <c r="A53"/>
      <c r="F53" s="334" t="s">
        <v>169</v>
      </c>
      <c r="G53" s="326">
        <f>N6+N7+N9+N10+N11+N12+N14+N16+N20+N23</f>
        <v>258000</v>
      </c>
      <c r="H53" s="421"/>
      <c r="I53" s="422" t="s">
        <v>171</v>
      </c>
      <c r="J53" s="334">
        <v>10</v>
      </c>
      <c r="K53" s="337"/>
      <c r="L53" s="337"/>
      <c r="M53" s="337"/>
    </row>
    <row r="54" spans="1:16" ht="15" customHeight="1">
      <c r="A54"/>
      <c r="F54" s="334" t="s">
        <v>170</v>
      </c>
      <c r="G54" s="326">
        <f>N24+N25+N27+N30+N31+N32+N38+N44+N45+N49</f>
        <v>354916.82</v>
      </c>
      <c r="H54" s="421"/>
      <c r="I54" s="423" t="s">
        <v>173</v>
      </c>
      <c r="J54" s="334">
        <v>10</v>
      </c>
      <c r="K54" s="337"/>
      <c r="L54" s="337"/>
      <c r="M54" s="337"/>
    </row>
    <row r="55" spans="1:16" ht="15" customHeight="1">
      <c r="A55"/>
      <c r="F55" s="334" t="s">
        <v>172</v>
      </c>
      <c r="G55" s="326">
        <f>G53+G54</f>
        <v>612916.82000000007</v>
      </c>
      <c r="H55" s="421"/>
      <c r="I55" s="423" t="s">
        <v>174</v>
      </c>
      <c r="J55" s="334">
        <f>J53+J54</f>
        <v>20</v>
      </c>
      <c r="K55" s="337"/>
      <c r="L55" s="337"/>
      <c r="M55" s="337"/>
    </row>
    <row r="56" spans="1:16" s="156" customFormat="1" ht="23.25" customHeight="1">
      <c r="A56" s="287"/>
      <c r="B56" s="321"/>
      <c r="C56" s="321"/>
      <c r="D56" s="321"/>
      <c r="E56" s="321"/>
      <c r="F56" s="341"/>
      <c r="G56" s="341"/>
      <c r="H56" s="341"/>
      <c r="I56" s="341"/>
      <c r="J56" s="341"/>
      <c r="K56" s="341"/>
      <c r="L56" s="341"/>
      <c r="M56" s="341"/>
      <c r="N56" s="341"/>
      <c r="O56" s="341"/>
      <c r="P56" s="321"/>
    </row>
    <row r="57" spans="1:16" ht="15.75">
      <c r="A57" s="480" t="s">
        <v>175</v>
      </c>
      <c r="B57" s="481"/>
      <c r="C57" s="481"/>
      <c r="D57" s="481"/>
      <c r="E57" s="481"/>
      <c r="F57" s="481"/>
      <c r="G57" s="481"/>
      <c r="H57" s="481"/>
      <c r="I57" s="481"/>
      <c r="J57" s="481"/>
      <c r="K57" s="481"/>
      <c r="L57" s="481"/>
      <c r="M57" s="481"/>
      <c r="N57" s="481"/>
      <c r="O57" s="481"/>
    </row>
    <row r="58" spans="1:16" ht="15.75">
      <c r="A58" s="71"/>
      <c r="B58" s="69"/>
      <c r="C58" s="69"/>
      <c r="D58" s="69"/>
      <c r="E58" s="69"/>
      <c r="F58" s="69"/>
      <c r="G58" s="69"/>
      <c r="H58" s="69"/>
      <c r="I58" s="69"/>
      <c r="J58" s="69"/>
      <c r="K58" s="69"/>
      <c r="M58" s="94"/>
      <c r="N58" s="69"/>
      <c r="O58" s="69"/>
    </row>
    <row r="59" spans="1:16" s="3" customFormat="1" ht="30" customHeight="1">
      <c r="A59" s="473" t="s">
        <v>1</v>
      </c>
      <c r="B59" s="470" t="s">
        <v>2</v>
      </c>
      <c r="C59" s="470" t="s">
        <v>3</v>
      </c>
      <c r="D59" s="473" t="s">
        <v>4</v>
      </c>
      <c r="E59" s="473" t="s">
        <v>5</v>
      </c>
      <c r="F59" s="473" t="s">
        <v>6</v>
      </c>
      <c r="G59" s="473" t="s">
        <v>7</v>
      </c>
      <c r="H59" s="473" t="s">
        <v>8</v>
      </c>
      <c r="I59" s="473" t="s">
        <v>9</v>
      </c>
      <c r="J59" s="475" t="s">
        <v>10</v>
      </c>
      <c r="K59" s="476"/>
      <c r="L59" s="475" t="s">
        <v>11</v>
      </c>
      <c r="M59" s="526"/>
      <c r="N59" s="470" t="s">
        <v>12</v>
      </c>
      <c r="O59" s="470" t="s">
        <v>13</v>
      </c>
      <c r="P59" s="470" t="s">
        <v>14</v>
      </c>
    </row>
    <row r="60" spans="1:16" s="3" customFormat="1" ht="35.25" customHeight="1">
      <c r="A60" s="474"/>
      <c r="B60" s="471"/>
      <c r="C60" s="471"/>
      <c r="D60" s="474"/>
      <c r="E60" s="474"/>
      <c r="F60" s="474"/>
      <c r="G60" s="474"/>
      <c r="H60" s="474"/>
      <c r="I60" s="474"/>
      <c r="J60" s="68">
        <v>2016</v>
      </c>
      <c r="K60" s="68">
        <v>2017</v>
      </c>
      <c r="L60" s="67" t="s">
        <v>15</v>
      </c>
      <c r="M60" s="67" t="s">
        <v>16</v>
      </c>
      <c r="N60" s="471"/>
      <c r="O60" s="471"/>
      <c r="P60" s="471"/>
    </row>
    <row r="61" spans="1:16" s="19" customFormat="1" ht="30">
      <c r="A61" s="604">
        <v>1</v>
      </c>
      <c r="B61" s="509">
        <v>11</v>
      </c>
      <c r="C61" s="509" t="s">
        <v>88</v>
      </c>
      <c r="D61" s="509" t="s">
        <v>58</v>
      </c>
      <c r="E61" s="601" t="s">
        <v>1136</v>
      </c>
      <c r="F61" s="601" t="s">
        <v>1193</v>
      </c>
      <c r="G61" s="601" t="s">
        <v>1194</v>
      </c>
      <c r="H61" s="601" t="s">
        <v>1195</v>
      </c>
      <c r="I61" s="601" t="s">
        <v>1196</v>
      </c>
      <c r="J61" s="601" t="s">
        <v>1197</v>
      </c>
      <c r="K61" s="604" t="s">
        <v>204</v>
      </c>
      <c r="L61" s="97" t="s">
        <v>119</v>
      </c>
      <c r="M61" s="97" t="s">
        <v>111</v>
      </c>
      <c r="N61" s="607">
        <v>23098.560000000001</v>
      </c>
      <c r="O61" s="601" t="s">
        <v>1142</v>
      </c>
      <c r="P61" s="610">
        <v>33.5</v>
      </c>
    </row>
    <row r="62" spans="1:16" s="19" customFormat="1" ht="30">
      <c r="A62" s="605"/>
      <c r="B62" s="510"/>
      <c r="C62" s="510"/>
      <c r="D62" s="510"/>
      <c r="E62" s="602"/>
      <c r="F62" s="602"/>
      <c r="G62" s="602"/>
      <c r="H62" s="602"/>
      <c r="I62" s="602"/>
      <c r="J62" s="602"/>
      <c r="K62" s="605"/>
      <c r="L62" s="97" t="s">
        <v>120</v>
      </c>
      <c r="M62" s="97" t="s">
        <v>150</v>
      </c>
      <c r="N62" s="608"/>
      <c r="O62" s="602"/>
      <c r="P62" s="611"/>
    </row>
    <row r="63" spans="1:16" s="19" customFormat="1" ht="30">
      <c r="A63" s="605"/>
      <c r="B63" s="510"/>
      <c r="C63" s="510"/>
      <c r="D63" s="510"/>
      <c r="E63" s="602"/>
      <c r="F63" s="602"/>
      <c r="G63" s="602"/>
      <c r="H63" s="602"/>
      <c r="I63" s="602"/>
      <c r="J63" s="602"/>
      <c r="K63" s="605"/>
      <c r="L63" s="97" t="s">
        <v>26</v>
      </c>
      <c r="M63" s="97" t="s">
        <v>27</v>
      </c>
      <c r="N63" s="608"/>
      <c r="O63" s="602"/>
      <c r="P63" s="611"/>
    </row>
    <row r="64" spans="1:16" s="19" customFormat="1" ht="45">
      <c r="A64" s="605"/>
      <c r="B64" s="510"/>
      <c r="C64" s="510"/>
      <c r="D64" s="510"/>
      <c r="E64" s="602"/>
      <c r="F64" s="602"/>
      <c r="G64" s="602"/>
      <c r="H64" s="602"/>
      <c r="I64" s="602"/>
      <c r="J64" s="602"/>
      <c r="K64" s="605"/>
      <c r="L64" s="97" t="s">
        <v>75</v>
      </c>
      <c r="M64" s="97" t="s">
        <v>165</v>
      </c>
      <c r="N64" s="608"/>
      <c r="O64" s="602"/>
      <c r="P64" s="611"/>
    </row>
    <row r="65" spans="1:16" s="19" customFormat="1">
      <c r="A65" s="605"/>
      <c r="B65" s="510"/>
      <c r="C65" s="510"/>
      <c r="D65" s="510"/>
      <c r="E65" s="602"/>
      <c r="F65" s="602"/>
      <c r="G65" s="602"/>
      <c r="H65" s="602"/>
      <c r="I65" s="602"/>
      <c r="J65" s="602"/>
      <c r="K65" s="605"/>
      <c r="L65" s="97" t="s">
        <v>63</v>
      </c>
      <c r="M65" s="97" t="s">
        <v>27</v>
      </c>
      <c r="N65" s="608"/>
      <c r="O65" s="602"/>
      <c r="P65" s="611"/>
    </row>
    <row r="66" spans="1:16" s="19" customFormat="1" ht="45">
      <c r="A66" s="606"/>
      <c r="B66" s="511"/>
      <c r="C66" s="511"/>
      <c r="D66" s="511"/>
      <c r="E66" s="603"/>
      <c r="F66" s="603"/>
      <c r="G66" s="603"/>
      <c r="H66" s="603"/>
      <c r="I66" s="603"/>
      <c r="J66" s="603"/>
      <c r="K66" s="606"/>
      <c r="L66" s="97" t="s">
        <v>567</v>
      </c>
      <c r="M66" s="97" t="s">
        <v>117</v>
      </c>
      <c r="N66" s="609"/>
      <c r="O66" s="603"/>
      <c r="P66" s="612"/>
    </row>
    <row r="67" spans="1:16" s="19" customFormat="1" ht="25.5">
      <c r="A67" s="583">
        <v>2</v>
      </c>
      <c r="B67" s="552">
        <v>6</v>
      </c>
      <c r="C67" s="552" t="s">
        <v>493</v>
      </c>
      <c r="D67" s="554" t="s">
        <v>1198</v>
      </c>
      <c r="E67" s="576" t="s">
        <v>1199</v>
      </c>
      <c r="F67" s="572" t="s">
        <v>1200</v>
      </c>
      <c r="G67" s="572" t="s">
        <v>1201</v>
      </c>
      <c r="H67" s="572" t="s">
        <v>1202</v>
      </c>
      <c r="I67" s="572" t="s">
        <v>1203</v>
      </c>
      <c r="J67" s="572" t="s">
        <v>1204</v>
      </c>
      <c r="K67" s="502" t="s">
        <v>204</v>
      </c>
      <c r="L67" s="12" t="s">
        <v>26</v>
      </c>
      <c r="M67" s="12" t="s">
        <v>27</v>
      </c>
      <c r="N67" s="574">
        <v>107439</v>
      </c>
      <c r="O67" s="576" t="s">
        <v>1082</v>
      </c>
      <c r="P67" s="597">
        <v>33.5</v>
      </c>
    </row>
    <row r="68" spans="1:16" s="19" customFormat="1" ht="38.25">
      <c r="A68" s="600"/>
      <c r="B68" s="560"/>
      <c r="C68" s="560"/>
      <c r="D68" s="557"/>
      <c r="E68" s="580"/>
      <c r="F68" s="581"/>
      <c r="G68" s="581"/>
      <c r="H68" s="581"/>
      <c r="I68" s="581"/>
      <c r="J68" s="581"/>
      <c r="K68" s="503"/>
      <c r="L68" s="12" t="s">
        <v>582</v>
      </c>
      <c r="M68" s="12" t="s">
        <v>27</v>
      </c>
      <c r="N68" s="582"/>
      <c r="O68" s="580"/>
      <c r="P68" s="599"/>
    </row>
    <row r="69" spans="1:16" s="19" customFormat="1" ht="38.25">
      <c r="A69" s="584"/>
      <c r="B69" s="553"/>
      <c r="C69" s="553"/>
      <c r="D69" s="555"/>
      <c r="E69" s="577"/>
      <c r="F69" s="573"/>
      <c r="G69" s="573"/>
      <c r="H69" s="573"/>
      <c r="I69" s="573"/>
      <c r="J69" s="573"/>
      <c r="K69" s="504"/>
      <c r="L69" s="12" t="s">
        <v>567</v>
      </c>
      <c r="M69" s="12" t="s">
        <v>1205</v>
      </c>
      <c r="N69" s="575"/>
      <c r="O69" s="577"/>
      <c r="P69" s="598"/>
    </row>
    <row r="70" spans="1:16" s="19" customFormat="1" ht="25.5">
      <c r="A70" s="583">
        <v>3</v>
      </c>
      <c r="B70" s="552">
        <v>11</v>
      </c>
      <c r="C70" s="552">
        <v>5</v>
      </c>
      <c r="D70" s="552" t="s">
        <v>58</v>
      </c>
      <c r="E70" s="576" t="s">
        <v>1206</v>
      </c>
      <c r="F70" s="572" t="s">
        <v>1207</v>
      </c>
      <c r="G70" s="572" t="s">
        <v>1208</v>
      </c>
      <c r="H70" s="572" t="s">
        <v>1209</v>
      </c>
      <c r="I70" s="572" t="s">
        <v>1210</v>
      </c>
      <c r="J70" s="572" t="s">
        <v>1211</v>
      </c>
      <c r="K70" s="502" t="s">
        <v>204</v>
      </c>
      <c r="L70" s="12" t="s">
        <v>119</v>
      </c>
      <c r="M70" s="12" t="s">
        <v>1113</v>
      </c>
      <c r="N70" s="574">
        <v>66519</v>
      </c>
      <c r="O70" s="576" t="s">
        <v>1212</v>
      </c>
      <c r="P70" s="597">
        <v>33</v>
      </c>
    </row>
    <row r="71" spans="1:16" s="19" customFormat="1" ht="25.5">
      <c r="A71" s="600"/>
      <c r="B71" s="560"/>
      <c r="C71" s="560"/>
      <c r="D71" s="560"/>
      <c r="E71" s="580"/>
      <c r="F71" s="581"/>
      <c r="G71" s="581"/>
      <c r="H71" s="581"/>
      <c r="I71" s="581"/>
      <c r="J71" s="581"/>
      <c r="K71" s="503"/>
      <c r="L71" s="12" t="s">
        <v>26</v>
      </c>
      <c r="M71" s="12" t="s">
        <v>27</v>
      </c>
      <c r="N71" s="582"/>
      <c r="O71" s="580"/>
      <c r="P71" s="599"/>
    </row>
    <row r="72" spans="1:16" s="19" customFormat="1" ht="38.25">
      <c r="A72" s="584"/>
      <c r="B72" s="553"/>
      <c r="C72" s="553"/>
      <c r="D72" s="553"/>
      <c r="E72" s="577"/>
      <c r="F72" s="573"/>
      <c r="G72" s="573"/>
      <c r="H72" s="573"/>
      <c r="I72" s="573"/>
      <c r="J72" s="573"/>
      <c r="K72" s="504"/>
      <c r="L72" s="12" t="s">
        <v>582</v>
      </c>
      <c r="M72" s="12" t="s">
        <v>27</v>
      </c>
      <c r="N72" s="575"/>
      <c r="O72" s="577"/>
      <c r="P72" s="598"/>
    </row>
    <row r="73" spans="1:16" s="19" customFormat="1" ht="25.5">
      <c r="A73" s="583">
        <v>4</v>
      </c>
      <c r="B73" s="552">
        <v>6</v>
      </c>
      <c r="C73" s="552">
        <v>4</v>
      </c>
      <c r="D73" s="552" t="s">
        <v>50</v>
      </c>
      <c r="E73" s="576" t="s">
        <v>1213</v>
      </c>
      <c r="F73" s="572" t="s">
        <v>1214</v>
      </c>
      <c r="G73" s="572" t="s">
        <v>1215</v>
      </c>
      <c r="H73" s="572" t="s">
        <v>1216</v>
      </c>
      <c r="I73" s="572" t="s">
        <v>1217</v>
      </c>
      <c r="J73" s="572" t="s">
        <v>1218</v>
      </c>
      <c r="K73" s="502" t="s">
        <v>204</v>
      </c>
      <c r="L73" s="12" t="s">
        <v>119</v>
      </c>
      <c r="M73" s="12" t="s">
        <v>27</v>
      </c>
      <c r="N73" s="574">
        <v>13837.24</v>
      </c>
      <c r="O73" s="576" t="s">
        <v>1082</v>
      </c>
      <c r="P73" s="597">
        <v>33</v>
      </c>
    </row>
    <row r="74" spans="1:16" s="19" customFormat="1" ht="38.25">
      <c r="A74" s="584"/>
      <c r="B74" s="553"/>
      <c r="C74" s="553"/>
      <c r="D74" s="553"/>
      <c r="E74" s="577"/>
      <c r="F74" s="573"/>
      <c r="G74" s="573"/>
      <c r="H74" s="573"/>
      <c r="I74" s="573"/>
      <c r="J74" s="573"/>
      <c r="K74" s="504"/>
      <c r="L74" s="12" t="s">
        <v>582</v>
      </c>
      <c r="M74" s="12" t="s">
        <v>27</v>
      </c>
      <c r="N74" s="575"/>
      <c r="O74" s="577"/>
      <c r="P74" s="598"/>
    </row>
    <row r="75" spans="1:16" s="19" customFormat="1" ht="76.5">
      <c r="A75" s="34">
        <v>5</v>
      </c>
      <c r="B75" s="391">
        <v>10</v>
      </c>
      <c r="C75" s="391">
        <v>5</v>
      </c>
      <c r="D75" s="391" t="s">
        <v>58</v>
      </c>
      <c r="E75" s="87" t="s">
        <v>1219</v>
      </c>
      <c r="F75" s="79" t="s">
        <v>1220</v>
      </c>
      <c r="G75" s="79" t="s">
        <v>1221</v>
      </c>
      <c r="H75" s="79" t="s">
        <v>1222</v>
      </c>
      <c r="I75" s="79" t="s">
        <v>1223</v>
      </c>
      <c r="J75" s="79" t="s">
        <v>1224</v>
      </c>
      <c r="K75" s="70" t="s">
        <v>204</v>
      </c>
      <c r="L75" s="12" t="s">
        <v>37</v>
      </c>
      <c r="M75" s="12" t="s">
        <v>27</v>
      </c>
      <c r="N75" s="80">
        <v>21206.5</v>
      </c>
      <c r="O75" s="87" t="s">
        <v>1225</v>
      </c>
      <c r="P75" s="98">
        <v>33</v>
      </c>
    </row>
    <row r="76" spans="1:16" s="19" customFormat="1" ht="60" customHeight="1">
      <c r="A76" s="583">
        <v>6</v>
      </c>
      <c r="B76" s="552">
        <v>11</v>
      </c>
      <c r="C76" s="552">
        <v>5</v>
      </c>
      <c r="D76" s="552" t="s">
        <v>58</v>
      </c>
      <c r="E76" s="576" t="s">
        <v>1136</v>
      </c>
      <c r="F76" s="572" t="s">
        <v>1226</v>
      </c>
      <c r="G76" s="572" t="s">
        <v>1227</v>
      </c>
      <c r="H76" s="572" t="s">
        <v>1228</v>
      </c>
      <c r="I76" s="572" t="s">
        <v>1229</v>
      </c>
      <c r="J76" s="572" t="s">
        <v>1230</v>
      </c>
      <c r="K76" s="502" t="s">
        <v>204</v>
      </c>
      <c r="L76" s="12" t="s">
        <v>26</v>
      </c>
      <c r="M76" s="12" t="s">
        <v>27</v>
      </c>
      <c r="N76" s="574">
        <v>36564</v>
      </c>
      <c r="O76" s="576" t="s">
        <v>1142</v>
      </c>
      <c r="P76" s="597">
        <v>31.5</v>
      </c>
    </row>
    <row r="77" spans="1:16" s="19" customFormat="1" ht="38.25">
      <c r="A77" s="584"/>
      <c r="B77" s="553"/>
      <c r="C77" s="553"/>
      <c r="D77" s="553"/>
      <c r="E77" s="577"/>
      <c r="F77" s="573"/>
      <c r="G77" s="573"/>
      <c r="H77" s="573"/>
      <c r="I77" s="573"/>
      <c r="J77" s="573"/>
      <c r="K77" s="504"/>
      <c r="L77" s="12" t="s">
        <v>568</v>
      </c>
      <c r="M77" s="12" t="s">
        <v>27</v>
      </c>
      <c r="N77" s="575"/>
      <c r="O77" s="577"/>
      <c r="P77" s="598"/>
    </row>
    <row r="78" spans="1:16" s="19" customFormat="1" ht="93.75" customHeight="1">
      <c r="A78" s="583">
        <v>7</v>
      </c>
      <c r="B78" s="552">
        <v>11</v>
      </c>
      <c r="C78" s="552">
        <v>5</v>
      </c>
      <c r="D78" s="552" t="s">
        <v>58</v>
      </c>
      <c r="E78" s="576" t="s">
        <v>1231</v>
      </c>
      <c r="F78" s="572" t="s">
        <v>1232</v>
      </c>
      <c r="G78" s="572" t="s">
        <v>1233</v>
      </c>
      <c r="H78" s="572" t="s">
        <v>1234</v>
      </c>
      <c r="I78" s="572" t="s">
        <v>1235</v>
      </c>
      <c r="J78" s="572" t="s">
        <v>1236</v>
      </c>
      <c r="K78" s="502" t="s">
        <v>204</v>
      </c>
      <c r="L78" s="12" t="s">
        <v>1237</v>
      </c>
      <c r="M78" s="12" t="s">
        <v>27</v>
      </c>
      <c r="N78" s="574">
        <v>41768</v>
      </c>
      <c r="O78" s="576" t="s">
        <v>802</v>
      </c>
      <c r="P78" s="597">
        <v>31</v>
      </c>
    </row>
    <row r="79" spans="1:16" s="19" customFormat="1" ht="75.75" customHeight="1">
      <c r="A79" s="584"/>
      <c r="B79" s="553"/>
      <c r="C79" s="553"/>
      <c r="D79" s="553"/>
      <c r="E79" s="577"/>
      <c r="F79" s="573"/>
      <c r="G79" s="573"/>
      <c r="H79" s="573"/>
      <c r="I79" s="573"/>
      <c r="J79" s="573"/>
      <c r="K79" s="504"/>
      <c r="L79" s="12" t="s">
        <v>119</v>
      </c>
      <c r="M79" s="12" t="s">
        <v>1113</v>
      </c>
      <c r="N79" s="575"/>
      <c r="O79" s="577"/>
      <c r="P79" s="598"/>
    </row>
    <row r="80" spans="1:16" s="19" customFormat="1" ht="77.25" customHeight="1">
      <c r="A80" s="583">
        <v>8</v>
      </c>
      <c r="B80" s="552">
        <v>12</v>
      </c>
      <c r="C80" s="552">
        <v>5</v>
      </c>
      <c r="D80" s="552" t="s">
        <v>58</v>
      </c>
      <c r="E80" s="576" t="s">
        <v>1143</v>
      </c>
      <c r="F80" s="572" t="s">
        <v>1238</v>
      </c>
      <c r="G80" s="572" t="s">
        <v>1239</v>
      </c>
      <c r="H80" s="572" t="s">
        <v>1240</v>
      </c>
      <c r="I80" s="572" t="s">
        <v>1241</v>
      </c>
      <c r="J80" s="572" t="s">
        <v>1242</v>
      </c>
      <c r="K80" s="502" t="s">
        <v>204</v>
      </c>
      <c r="L80" s="12" t="s">
        <v>63</v>
      </c>
      <c r="M80" s="12" t="s">
        <v>27</v>
      </c>
      <c r="N80" s="574">
        <v>12050</v>
      </c>
      <c r="O80" s="576" t="s">
        <v>1148</v>
      </c>
      <c r="P80" s="597">
        <v>31</v>
      </c>
    </row>
    <row r="81" spans="1:17" s="19" customFormat="1" ht="90.75" customHeight="1">
      <c r="A81" s="584"/>
      <c r="B81" s="553"/>
      <c r="C81" s="553"/>
      <c r="D81" s="553"/>
      <c r="E81" s="577"/>
      <c r="F81" s="573"/>
      <c r="G81" s="573"/>
      <c r="H81" s="573"/>
      <c r="I81" s="573"/>
      <c r="J81" s="573"/>
      <c r="K81" s="504"/>
      <c r="L81" s="12" t="s">
        <v>37</v>
      </c>
      <c r="M81" s="12" t="s">
        <v>27</v>
      </c>
      <c r="N81" s="575"/>
      <c r="O81" s="577"/>
      <c r="P81" s="598"/>
    </row>
    <row r="82" spans="1:17" s="19" customFormat="1" ht="114.75" customHeight="1">
      <c r="A82" s="583">
        <v>9</v>
      </c>
      <c r="B82" s="552">
        <v>13</v>
      </c>
      <c r="C82" s="552" t="s">
        <v>88</v>
      </c>
      <c r="D82" s="552" t="s">
        <v>58</v>
      </c>
      <c r="E82" s="576" t="s">
        <v>1243</v>
      </c>
      <c r="F82" s="572" t="s">
        <v>1244</v>
      </c>
      <c r="G82" s="572" t="s">
        <v>1245</v>
      </c>
      <c r="H82" s="572" t="s">
        <v>1246</v>
      </c>
      <c r="I82" s="572" t="s">
        <v>1247</v>
      </c>
      <c r="J82" s="572" t="s">
        <v>1248</v>
      </c>
      <c r="K82" s="502" t="s">
        <v>204</v>
      </c>
      <c r="L82" s="12" t="s">
        <v>37</v>
      </c>
      <c r="M82" s="12" t="s">
        <v>1113</v>
      </c>
      <c r="N82" s="574">
        <v>34315.620000000003</v>
      </c>
      <c r="O82" s="576" t="s">
        <v>1249</v>
      </c>
      <c r="P82" s="589">
        <v>30.5</v>
      </c>
    </row>
    <row r="83" spans="1:17" s="19" customFormat="1" ht="25.5">
      <c r="A83" s="584"/>
      <c r="B83" s="553"/>
      <c r="C83" s="553"/>
      <c r="D83" s="553"/>
      <c r="E83" s="577"/>
      <c r="F83" s="573"/>
      <c r="G83" s="573"/>
      <c r="H83" s="573"/>
      <c r="I83" s="573"/>
      <c r="J83" s="573"/>
      <c r="K83" s="504"/>
      <c r="L83" s="12" t="s">
        <v>119</v>
      </c>
      <c r="M83" s="12" t="s">
        <v>27</v>
      </c>
      <c r="N83" s="575"/>
      <c r="O83" s="577"/>
      <c r="P83" s="591"/>
    </row>
    <row r="84" spans="1:17" s="19" customFormat="1" ht="69" customHeight="1">
      <c r="A84" s="594">
        <v>10</v>
      </c>
      <c r="B84" s="552">
        <v>10</v>
      </c>
      <c r="C84" s="552" t="s">
        <v>493</v>
      </c>
      <c r="D84" s="552" t="s">
        <v>18</v>
      </c>
      <c r="E84" s="576" t="s">
        <v>1136</v>
      </c>
      <c r="F84" s="572" t="s">
        <v>1250</v>
      </c>
      <c r="G84" s="572" t="s">
        <v>1251</v>
      </c>
      <c r="H84" s="572" t="s">
        <v>1252</v>
      </c>
      <c r="I84" s="572" t="s">
        <v>1253</v>
      </c>
      <c r="J84" s="572" t="s">
        <v>1254</v>
      </c>
      <c r="K84" s="502" t="s">
        <v>204</v>
      </c>
      <c r="L84" s="12" t="s">
        <v>37</v>
      </c>
      <c r="M84" s="12" t="s">
        <v>27</v>
      </c>
      <c r="N84" s="574">
        <v>40379.5</v>
      </c>
      <c r="O84" s="576" t="s">
        <v>1142</v>
      </c>
      <c r="P84" s="589">
        <v>30</v>
      </c>
      <c r="Q84" s="99"/>
    </row>
    <row r="85" spans="1:17" s="19" customFormat="1" ht="50.25" customHeight="1">
      <c r="A85" s="595"/>
      <c r="B85" s="560"/>
      <c r="C85" s="560"/>
      <c r="D85" s="560"/>
      <c r="E85" s="580"/>
      <c r="F85" s="581"/>
      <c r="G85" s="581"/>
      <c r="H85" s="581"/>
      <c r="I85" s="581"/>
      <c r="J85" s="581"/>
      <c r="K85" s="503"/>
      <c r="L85" s="12" t="s">
        <v>119</v>
      </c>
      <c r="M85" s="12" t="s">
        <v>1104</v>
      </c>
      <c r="N85" s="582"/>
      <c r="O85" s="580"/>
      <c r="P85" s="590"/>
      <c r="Q85" s="99"/>
    </row>
    <row r="86" spans="1:17" s="19" customFormat="1" ht="38.25">
      <c r="A86" s="596"/>
      <c r="B86" s="553"/>
      <c r="C86" s="553"/>
      <c r="D86" s="553"/>
      <c r="E86" s="577"/>
      <c r="F86" s="573"/>
      <c r="G86" s="573"/>
      <c r="H86" s="573"/>
      <c r="I86" s="573"/>
      <c r="J86" s="573"/>
      <c r="K86" s="504"/>
      <c r="L86" s="12" t="s">
        <v>568</v>
      </c>
      <c r="M86" s="12" t="s">
        <v>27</v>
      </c>
      <c r="N86" s="575"/>
      <c r="O86" s="577"/>
      <c r="P86" s="591"/>
      <c r="Q86" s="99"/>
    </row>
    <row r="87" spans="1:17" s="19" customFormat="1" ht="99.75" customHeight="1">
      <c r="A87" s="592">
        <v>11</v>
      </c>
      <c r="B87" s="552">
        <v>13</v>
      </c>
      <c r="C87" s="552">
        <v>5</v>
      </c>
      <c r="D87" s="552" t="s">
        <v>58</v>
      </c>
      <c r="E87" s="576" t="s">
        <v>1136</v>
      </c>
      <c r="F87" s="572" t="s">
        <v>1255</v>
      </c>
      <c r="G87" s="572" t="s">
        <v>1256</v>
      </c>
      <c r="H87" s="572" t="s">
        <v>1257</v>
      </c>
      <c r="I87" s="572" t="s">
        <v>1258</v>
      </c>
      <c r="J87" s="572" t="s">
        <v>1259</v>
      </c>
      <c r="K87" s="502" t="s">
        <v>204</v>
      </c>
      <c r="L87" s="12" t="s">
        <v>63</v>
      </c>
      <c r="M87" s="12" t="s">
        <v>27</v>
      </c>
      <c r="N87" s="574">
        <v>6639</v>
      </c>
      <c r="O87" s="576" t="s">
        <v>1142</v>
      </c>
      <c r="P87" s="589">
        <v>29.5</v>
      </c>
    </row>
    <row r="88" spans="1:17" s="19" customFormat="1" ht="92.25" customHeight="1">
      <c r="A88" s="593"/>
      <c r="B88" s="553"/>
      <c r="C88" s="553"/>
      <c r="D88" s="553"/>
      <c r="E88" s="577"/>
      <c r="F88" s="573"/>
      <c r="G88" s="573"/>
      <c r="H88" s="573"/>
      <c r="I88" s="573"/>
      <c r="J88" s="573"/>
      <c r="K88" s="504"/>
      <c r="L88" s="12" t="s">
        <v>26</v>
      </c>
      <c r="M88" s="12" t="s">
        <v>27</v>
      </c>
      <c r="N88" s="575"/>
      <c r="O88" s="577"/>
      <c r="P88" s="591"/>
    </row>
    <row r="89" spans="1:17" s="19" customFormat="1" ht="76.5" customHeight="1">
      <c r="A89" s="579">
        <v>12</v>
      </c>
      <c r="B89" s="552">
        <v>11</v>
      </c>
      <c r="C89" s="552">
        <v>5</v>
      </c>
      <c r="D89" s="552" t="s">
        <v>58</v>
      </c>
      <c r="E89" s="576" t="s">
        <v>1260</v>
      </c>
      <c r="F89" s="572" t="s">
        <v>1261</v>
      </c>
      <c r="G89" s="572" t="s">
        <v>1262</v>
      </c>
      <c r="H89" s="572" t="s">
        <v>1263</v>
      </c>
      <c r="I89" s="572" t="s">
        <v>1264</v>
      </c>
      <c r="J89" s="572" t="s">
        <v>1265</v>
      </c>
      <c r="K89" s="502" t="s">
        <v>204</v>
      </c>
      <c r="L89" s="12" t="s">
        <v>63</v>
      </c>
      <c r="M89" s="12" t="s">
        <v>1104</v>
      </c>
      <c r="N89" s="574">
        <v>68123.97</v>
      </c>
      <c r="O89" s="576" t="s">
        <v>1082</v>
      </c>
      <c r="P89" s="589">
        <v>29.5</v>
      </c>
    </row>
    <row r="90" spans="1:17" s="19" customFormat="1" ht="25.5">
      <c r="A90" s="579"/>
      <c r="B90" s="560"/>
      <c r="C90" s="560"/>
      <c r="D90" s="560"/>
      <c r="E90" s="580"/>
      <c r="F90" s="581"/>
      <c r="G90" s="581"/>
      <c r="H90" s="581"/>
      <c r="I90" s="581"/>
      <c r="J90" s="581"/>
      <c r="K90" s="503"/>
      <c r="L90" s="12" t="s">
        <v>119</v>
      </c>
      <c r="M90" s="12" t="s">
        <v>111</v>
      </c>
      <c r="N90" s="582"/>
      <c r="O90" s="580"/>
      <c r="P90" s="590"/>
    </row>
    <row r="91" spans="1:17" s="19" customFormat="1" ht="38.25">
      <c r="A91" s="579"/>
      <c r="B91" s="553"/>
      <c r="C91" s="553"/>
      <c r="D91" s="553"/>
      <c r="E91" s="577"/>
      <c r="F91" s="573"/>
      <c r="G91" s="573"/>
      <c r="H91" s="573"/>
      <c r="I91" s="573"/>
      <c r="J91" s="573"/>
      <c r="K91" s="504"/>
      <c r="L91" s="12" t="s">
        <v>582</v>
      </c>
      <c r="M91" s="12" t="s">
        <v>1113</v>
      </c>
      <c r="N91" s="575"/>
      <c r="O91" s="577"/>
      <c r="P91" s="591"/>
    </row>
    <row r="92" spans="1:17" s="19" customFormat="1" ht="63.75">
      <c r="A92" s="34">
        <v>13</v>
      </c>
      <c r="B92" s="391">
        <v>6</v>
      </c>
      <c r="C92" s="391" t="s">
        <v>80</v>
      </c>
      <c r="D92" s="391" t="s">
        <v>998</v>
      </c>
      <c r="E92" s="87" t="s">
        <v>1136</v>
      </c>
      <c r="F92" s="79" t="s">
        <v>1266</v>
      </c>
      <c r="G92" s="79" t="s">
        <v>1267</v>
      </c>
      <c r="H92" s="79" t="s">
        <v>1268</v>
      </c>
      <c r="I92" s="79" t="s">
        <v>1269</v>
      </c>
      <c r="J92" s="79" t="s">
        <v>1270</v>
      </c>
      <c r="K92" s="70" t="s">
        <v>204</v>
      </c>
      <c r="L92" s="12" t="s">
        <v>119</v>
      </c>
      <c r="M92" s="12" t="s">
        <v>1104</v>
      </c>
      <c r="N92" s="80">
        <v>34214.160000000003</v>
      </c>
      <c r="O92" s="87" t="s">
        <v>1142</v>
      </c>
      <c r="P92" s="100">
        <v>29</v>
      </c>
    </row>
    <row r="93" spans="1:17" s="19" customFormat="1" ht="63.75">
      <c r="A93" s="34">
        <v>14</v>
      </c>
      <c r="B93" s="462">
        <v>13</v>
      </c>
      <c r="C93" s="462" t="s">
        <v>88</v>
      </c>
      <c r="D93" s="462" t="s">
        <v>58</v>
      </c>
      <c r="E93" s="463" t="s">
        <v>1271</v>
      </c>
      <c r="F93" s="127" t="s">
        <v>1272</v>
      </c>
      <c r="G93" s="127" t="s">
        <v>1273</v>
      </c>
      <c r="H93" s="572" t="s">
        <v>1268</v>
      </c>
      <c r="I93" s="572" t="s">
        <v>1274</v>
      </c>
      <c r="J93" s="572" t="s">
        <v>1275</v>
      </c>
      <c r="K93" s="502" t="s">
        <v>204</v>
      </c>
      <c r="L93" s="12" t="s">
        <v>119</v>
      </c>
      <c r="M93" s="12" t="s">
        <v>1104</v>
      </c>
      <c r="N93" s="586">
        <v>11341.5</v>
      </c>
      <c r="O93" s="578" t="s">
        <v>1148</v>
      </c>
      <c r="P93" s="585">
        <v>28</v>
      </c>
    </row>
    <row r="94" spans="1:17" s="19" customFormat="1" ht="12.75">
      <c r="A94" s="34"/>
      <c r="B94" s="462"/>
      <c r="C94" s="462"/>
      <c r="D94" s="462"/>
      <c r="E94" s="463"/>
      <c r="F94" s="127"/>
      <c r="G94" s="127"/>
      <c r="H94" s="573"/>
      <c r="I94" s="573"/>
      <c r="J94" s="573"/>
      <c r="K94" s="504"/>
      <c r="L94" s="12" t="s">
        <v>63</v>
      </c>
      <c r="M94" s="12" t="s">
        <v>1104</v>
      </c>
      <c r="N94" s="586"/>
      <c r="O94" s="578"/>
      <c r="P94" s="585"/>
    </row>
    <row r="95" spans="1:17" s="19" customFormat="1" ht="89.25" customHeight="1">
      <c r="A95" s="34">
        <v>15</v>
      </c>
      <c r="B95" s="391">
        <v>6</v>
      </c>
      <c r="C95" s="391" t="s">
        <v>1276</v>
      </c>
      <c r="D95" s="391" t="s">
        <v>416</v>
      </c>
      <c r="E95" s="87" t="s">
        <v>1136</v>
      </c>
      <c r="F95" s="79" t="s">
        <v>1277</v>
      </c>
      <c r="G95" s="79" t="s">
        <v>1278</v>
      </c>
      <c r="H95" s="572" t="s">
        <v>1279</v>
      </c>
      <c r="I95" s="572" t="s">
        <v>1280</v>
      </c>
      <c r="J95" s="572" t="s">
        <v>1281</v>
      </c>
      <c r="K95" s="502" t="s">
        <v>204</v>
      </c>
      <c r="L95" s="12" t="s">
        <v>26</v>
      </c>
      <c r="M95" s="12" t="s">
        <v>27</v>
      </c>
      <c r="N95" s="586">
        <v>10147</v>
      </c>
      <c r="O95" s="578" t="s">
        <v>1142</v>
      </c>
      <c r="P95" s="585">
        <v>26.5</v>
      </c>
    </row>
    <row r="96" spans="1:17" s="19" customFormat="1" ht="25.5">
      <c r="A96" s="101"/>
      <c r="B96" s="391"/>
      <c r="C96" s="391"/>
      <c r="D96" s="391"/>
      <c r="E96" s="87"/>
      <c r="F96" s="79"/>
      <c r="G96" s="79"/>
      <c r="H96" s="573"/>
      <c r="I96" s="573"/>
      <c r="J96" s="573"/>
      <c r="K96" s="504"/>
      <c r="L96" s="12" t="s">
        <v>1191</v>
      </c>
      <c r="M96" s="12" t="s">
        <v>1114</v>
      </c>
      <c r="N96" s="586"/>
      <c r="O96" s="578"/>
      <c r="P96" s="585"/>
    </row>
    <row r="97" spans="1:16" s="19" customFormat="1" ht="102">
      <c r="A97" s="34">
        <v>16</v>
      </c>
      <c r="B97" s="391">
        <v>6</v>
      </c>
      <c r="C97" s="391" t="s">
        <v>80</v>
      </c>
      <c r="D97" s="82" t="s">
        <v>1282</v>
      </c>
      <c r="E97" s="87" t="s">
        <v>1283</v>
      </c>
      <c r="F97" s="79" t="s">
        <v>1284</v>
      </c>
      <c r="G97" s="79" t="s">
        <v>1285</v>
      </c>
      <c r="H97" s="79" t="s">
        <v>22</v>
      </c>
      <c r="I97" s="79" t="s">
        <v>1286</v>
      </c>
      <c r="J97" s="79" t="s">
        <v>1287</v>
      </c>
      <c r="K97" s="70" t="s">
        <v>204</v>
      </c>
      <c r="L97" s="12" t="s">
        <v>26</v>
      </c>
      <c r="M97" s="12" t="s">
        <v>27</v>
      </c>
      <c r="N97" s="80">
        <v>47060</v>
      </c>
      <c r="O97" s="87" t="s">
        <v>1082</v>
      </c>
      <c r="P97" s="102">
        <v>26</v>
      </c>
    </row>
    <row r="98" spans="1:16" s="19" customFormat="1" ht="191.25">
      <c r="A98" s="34">
        <v>17</v>
      </c>
      <c r="B98" s="391">
        <v>13</v>
      </c>
      <c r="C98" s="391" t="s">
        <v>80</v>
      </c>
      <c r="D98" s="391" t="s">
        <v>412</v>
      </c>
      <c r="E98" s="87" t="s">
        <v>1136</v>
      </c>
      <c r="F98" s="79" t="s">
        <v>1288</v>
      </c>
      <c r="G98" s="79" t="s">
        <v>1289</v>
      </c>
      <c r="H98" s="79" t="s">
        <v>1268</v>
      </c>
      <c r="I98" s="79" t="s">
        <v>1290</v>
      </c>
      <c r="J98" s="79" t="s">
        <v>1291</v>
      </c>
      <c r="K98" s="70" t="s">
        <v>204</v>
      </c>
      <c r="L98" s="12" t="s">
        <v>119</v>
      </c>
      <c r="M98" s="12" t="s">
        <v>111</v>
      </c>
      <c r="N98" s="80">
        <v>9204</v>
      </c>
      <c r="O98" s="87" t="s">
        <v>1142</v>
      </c>
      <c r="P98" s="102">
        <v>25</v>
      </c>
    </row>
    <row r="99" spans="1:16" s="19" customFormat="1" ht="65.25" customHeight="1">
      <c r="A99" s="583">
        <v>18</v>
      </c>
      <c r="B99" s="552">
        <v>13</v>
      </c>
      <c r="C99" s="552" t="s">
        <v>423</v>
      </c>
      <c r="D99" s="552" t="s">
        <v>134</v>
      </c>
      <c r="E99" s="576" t="s">
        <v>1292</v>
      </c>
      <c r="F99" s="572" t="s">
        <v>1293</v>
      </c>
      <c r="G99" s="572" t="s">
        <v>1294</v>
      </c>
      <c r="H99" s="572" t="s">
        <v>1295</v>
      </c>
      <c r="I99" s="572" t="s">
        <v>1296</v>
      </c>
      <c r="J99" s="572" t="s">
        <v>1297</v>
      </c>
      <c r="K99" s="502" t="s">
        <v>204</v>
      </c>
      <c r="L99" s="12" t="s">
        <v>26</v>
      </c>
      <c r="M99" s="12" t="s">
        <v>27</v>
      </c>
      <c r="N99" s="574">
        <v>61500</v>
      </c>
      <c r="O99" s="576" t="s">
        <v>1082</v>
      </c>
      <c r="P99" s="587">
        <v>22.5</v>
      </c>
    </row>
    <row r="100" spans="1:16" s="19" customFormat="1" ht="44.25" customHeight="1">
      <c r="A100" s="584"/>
      <c r="B100" s="553"/>
      <c r="C100" s="553"/>
      <c r="D100" s="553"/>
      <c r="E100" s="577"/>
      <c r="F100" s="573"/>
      <c r="G100" s="573"/>
      <c r="H100" s="573"/>
      <c r="I100" s="573"/>
      <c r="J100" s="573"/>
      <c r="K100" s="504"/>
      <c r="L100" s="12" t="s">
        <v>119</v>
      </c>
      <c r="M100" s="12" t="s">
        <v>1113</v>
      </c>
      <c r="N100" s="575"/>
      <c r="O100" s="577"/>
      <c r="P100" s="588"/>
    </row>
    <row r="101" spans="1:16" s="19" customFormat="1" ht="76.5" customHeight="1">
      <c r="A101" s="583">
        <v>19</v>
      </c>
      <c r="B101" s="552">
        <v>6</v>
      </c>
      <c r="C101" s="552" t="s">
        <v>476</v>
      </c>
      <c r="D101" s="552" t="s">
        <v>1298</v>
      </c>
      <c r="E101" s="576" t="s">
        <v>1136</v>
      </c>
      <c r="F101" s="572" t="s">
        <v>1299</v>
      </c>
      <c r="G101" s="572" t="s">
        <v>1300</v>
      </c>
      <c r="H101" s="572" t="s">
        <v>1187</v>
      </c>
      <c r="I101" s="572" t="s">
        <v>1301</v>
      </c>
      <c r="J101" s="572" t="s">
        <v>1302</v>
      </c>
      <c r="K101" s="502" t="s">
        <v>204</v>
      </c>
      <c r="L101" s="12" t="s">
        <v>119</v>
      </c>
      <c r="M101" s="12" t="s">
        <v>27</v>
      </c>
      <c r="N101" s="574">
        <v>22728.78</v>
      </c>
      <c r="O101" s="576" t="s">
        <v>1142</v>
      </c>
      <c r="P101" s="587">
        <v>22</v>
      </c>
    </row>
    <row r="102" spans="1:16" s="19" customFormat="1" ht="25.5">
      <c r="A102" s="584"/>
      <c r="B102" s="553"/>
      <c r="C102" s="553"/>
      <c r="D102" s="553"/>
      <c r="E102" s="577"/>
      <c r="F102" s="573"/>
      <c r="G102" s="573"/>
      <c r="H102" s="573"/>
      <c r="I102" s="573"/>
      <c r="J102" s="573"/>
      <c r="K102" s="504"/>
      <c r="L102" s="12" t="s">
        <v>1191</v>
      </c>
      <c r="M102" s="12" t="s">
        <v>1114</v>
      </c>
      <c r="N102" s="575"/>
      <c r="O102" s="577"/>
      <c r="P102" s="588"/>
    </row>
    <row r="103" spans="1:16">
      <c r="M103" s="96"/>
    </row>
  </sheetData>
  <mergeCells count="381">
    <mergeCell ref="P4:P5"/>
    <mergeCell ref="G4:G5"/>
    <mergeCell ref="H4:H5"/>
    <mergeCell ref="I4:I5"/>
    <mergeCell ref="J4:K4"/>
    <mergeCell ref="L4:M4"/>
    <mergeCell ref="N4:N5"/>
    <mergeCell ref="A4:A5"/>
    <mergeCell ref="B4:B5"/>
    <mergeCell ref="C4:C5"/>
    <mergeCell ref="D4:D5"/>
    <mergeCell ref="E4:E5"/>
    <mergeCell ref="F4:F5"/>
    <mergeCell ref="O4:O5"/>
    <mergeCell ref="A12:A13"/>
    <mergeCell ref="B12:B13"/>
    <mergeCell ref="C12:C13"/>
    <mergeCell ref="D12:D13"/>
    <mergeCell ref="E12:E13"/>
    <mergeCell ref="F12:F13"/>
    <mergeCell ref="G7:G8"/>
    <mergeCell ref="H7:H8"/>
    <mergeCell ref="I7:I8"/>
    <mergeCell ref="A7:A8"/>
    <mergeCell ref="B7:B8"/>
    <mergeCell ref="C7:C8"/>
    <mergeCell ref="D7:D8"/>
    <mergeCell ref="C14:C15"/>
    <mergeCell ref="D14:D15"/>
    <mergeCell ref="E14:E15"/>
    <mergeCell ref="F14:F15"/>
    <mergeCell ref="E7:E8"/>
    <mergeCell ref="F7:F8"/>
    <mergeCell ref="O12:O13"/>
    <mergeCell ref="P12:P13"/>
    <mergeCell ref="G12:G13"/>
    <mergeCell ref="H12:H13"/>
    <mergeCell ref="I12:I13"/>
    <mergeCell ref="J12:J13"/>
    <mergeCell ref="K12:K13"/>
    <mergeCell ref="N12:N13"/>
    <mergeCell ref="M7:M8"/>
    <mergeCell ref="N7:N8"/>
    <mergeCell ref="O7:O8"/>
    <mergeCell ref="P7:P8"/>
    <mergeCell ref="J7:J8"/>
    <mergeCell ref="K7:K8"/>
    <mergeCell ref="L7:L8"/>
    <mergeCell ref="I16:I19"/>
    <mergeCell ref="J16:J19"/>
    <mergeCell ref="K16:K19"/>
    <mergeCell ref="N16:N19"/>
    <mergeCell ref="O16:O19"/>
    <mergeCell ref="P16:P19"/>
    <mergeCell ref="O14:O15"/>
    <mergeCell ref="P14:P15"/>
    <mergeCell ref="A16:A19"/>
    <mergeCell ref="B16:B19"/>
    <mergeCell ref="C16:C19"/>
    <mergeCell ref="D16:D19"/>
    <mergeCell ref="E16:E19"/>
    <mergeCell ref="F16:F19"/>
    <mergeCell ref="G16:G19"/>
    <mergeCell ref="H16:H19"/>
    <mergeCell ref="G14:G15"/>
    <mergeCell ref="H14:H15"/>
    <mergeCell ref="I14:I15"/>
    <mergeCell ref="J14:J15"/>
    <mergeCell ref="K14:K15"/>
    <mergeCell ref="N14:N15"/>
    <mergeCell ref="A14:A15"/>
    <mergeCell ref="B14:B15"/>
    <mergeCell ref="I20:I22"/>
    <mergeCell ref="J20:J22"/>
    <mergeCell ref="K20:K22"/>
    <mergeCell ref="N20:N22"/>
    <mergeCell ref="O20:O22"/>
    <mergeCell ref="P20:P22"/>
    <mergeCell ref="A20:A22"/>
    <mergeCell ref="B20:B22"/>
    <mergeCell ref="C20:C22"/>
    <mergeCell ref="D20:D22"/>
    <mergeCell ref="E20:E22"/>
    <mergeCell ref="F20:F22"/>
    <mergeCell ref="G20:G22"/>
    <mergeCell ref="H20:H22"/>
    <mergeCell ref="I25:I26"/>
    <mergeCell ref="J25:J26"/>
    <mergeCell ref="K25:K26"/>
    <mergeCell ref="N25:N26"/>
    <mergeCell ref="O25:O26"/>
    <mergeCell ref="P25:P26"/>
    <mergeCell ref="A25:A26"/>
    <mergeCell ref="B25:B26"/>
    <mergeCell ref="C25:C26"/>
    <mergeCell ref="D25:D26"/>
    <mergeCell ref="E25:E26"/>
    <mergeCell ref="F25:F26"/>
    <mergeCell ref="G25:G26"/>
    <mergeCell ref="H25:H26"/>
    <mergeCell ref="I27:I29"/>
    <mergeCell ref="J27:J29"/>
    <mergeCell ref="K27:K29"/>
    <mergeCell ref="N27:N29"/>
    <mergeCell ref="O27:O29"/>
    <mergeCell ref="P27:P29"/>
    <mergeCell ref="A27:A29"/>
    <mergeCell ref="B27:B29"/>
    <mergeCell ref="C27:C29"/>
    <mergeCell ref="D27:D29"/>
    <mergeCell ref="E27:E29"/>
    <mergeCell ref="F27:F29"/>
    <mergeCell ref="G27:G29"/>
    <mergeCell ref="H27:H29"/>
    <mergeCell ref="I32:I37"/>
    <mergeCell ref="J32:J37"/>
    <mergeCell ref="K32:K37"/>
    <mergeCell ref="N32:N37"/>
    <mergeCell ref="O32:O37"/>
    <mergeCell ref="P32:P37"/>
    <mergeCell ref="A32:A37"/>
    <mergeCell ref="B32:B37"/>
    <mergeCell ref="C32:C37"/>
    <mergeCell ref="D32:D37"/>
    <mergeCell ref="E32:E37"/>
    <mergeCell ref="F32:F37"/>
    <mergeCell ref="G32:G37"/>
    <mergeCell ref="H32:H37"/>
    <mergeCell ref="I38:I43"/>
    <mergeCell ref="J38:J43"/>
    <mergeCell ref="K38:K43"/>
    <mergeCell ref="N38:N43"/>
    <mergeCell ref="O38:O43"/>
    <mergeCell ref="P38:P43"/>
    <mergeCell ref="A38:A43"/>
    <mergeCell ref="B38:B43"/>
    <mergeCell ref="C38:C43"/>
    <mergeCell ref="D38:D43"/>
    <mergeCell ref="E38:E43"/>
    <mergeCell ref="F38:F43"/>
    <mergeCell ref="G38:G43"/>
    <mergeCell ref="H38:H43"/>
    <mergeCell ref="A49:A51"/>
    <mergeCell ref="B49:B51"/>
    <mergeCell ref="C49:C51"/>
    <mergeCell ref="D49:D51"/>
    <mergeCell ref="E49:E51"/>
    <mergeCell ref="F49:F51"/>
    <mergeCell ref="G49:G51"/>
    <mergeCell ref="H49:H51"/>
    <mergeCell ref="G45:G48"/>
    <mergeCell ref="H45:H48"/>
    <mergeCell ref="A45:A48"/>
    <mergeCell ref="B45:B48"/>
    <mergeCell ref="C45:C48"/>
    <mergeCell ref="D45:D48"/>
    <mergeCell ref="E45:E48"/>
    <mergeCell ref="F45:F48"/>
    <mergeCell ref="C59:C60"/>
    <mergeCell ref="D59:D60"/>
    <mergeCell ref="E59:E60"/>
    <mergeCell ref="P49:P51"/>
    <mergeCell ref="O45:O48"/>
    <mergeCell ref="P45:P48"/>
    <mergeCell ref="I45:I48"/>
    <mergeCell ref="J45:J48"/>
    <mergeCell ref="K45:K48"/>
    <mergeCell ref="N45:N48"/>
    <mergeCell ref="P59:P60"/>
    <mergeCell ref="F59:F60"/>
    <mergeCell ref="G59:G60"/>
    <mergeCell ref="H59:H60"/>
    <mergeCell ref="I59:I60"/>
    <mergeCell ref="L59:M59"/>
    <mergeCell ref="N59:N60"/>
    <mergeCell ref="J59:K59"/>
    <mergeCell ref="O59:O60"/>
    <mergeCell ref="I49:I51"/>
    <mergeCell ref="J49:J51"/>
    <mergeCell ref="K49:K51"/>
    <mergeCell ref="N49:N51"/>
    <mergeCell ref="O49:O51"/>
    <mergeCell ref="N61:N66"/>
    <mergeCell ref="O61:O66"/>
    <mergeCell ref="P61:P66"/>
    <mergeCell ref="A67:A69"/>
    <mergeCell ref="B67:B69"/>
    <mergeCell ref="C67:C69"/>
    <mergeCell ref="D67:D69"/>
    <mergeCell ref="E67:E69"/>
    <mergeCell ref="A61:A66"/>
    <mergeCell ref="B61:B66"/>
    <mergeCell ref="C61:C66"/>
    <mergeCell ref="D61:D66"/>
    <mergeCell ref="E61:E66"/>
    <mergeCell ref="F61:F66"/>
    <mergeCell ref="G61:G66"/>
    <mergeCell ref="H61:H66"/>
    <mergeCell ref="I61:I66"/>
    <mergeCell ref="N67:N69"/>
    <mergeCell ref="O67:O69"/>
    <mergeCell ref="P67:P69"/>
    <mergeCell ref="H67:H69"/>
    <mergeCell ref="I67:I69"/>
    <mergeCell ref="K67:K69"/>
    <mergeCell ref="D70:D72"/>
    <mergeCell ref="E70:E72"/>
    <mergeCell ref="F70:F72"/>
    <mergeCell ref="G70:G72"/>
    <mergeCell ref="F67:F69"/>
    <mergeCell ref="G67:G69"/>
    <mergeCell ref="J61:J66"/>
    <mergeCell ref="J67:J69"/>
    <mergeCell ref="K61:K66"/>
    <mergeCell ref="P70:P72"/>
    <mergeCell ref="A73:A74"/>
    <mergeCell ref="B73:B74"/>
    <mergeCell ref="C73:C74"/>
    <mergeCell ref="D73:D74"/>
    <mergeCell ref="E73:E74"/>
    <mergeCell ref="F73:F74"/>
    <mergeCell ref="G73:G74"/>
    <mergeCell ref="H73:H74"/>
    <mergeCell ref="I73:I74"/>
    <mergeCell ref="H70:H72"/>
    <mergeCell ref="I70:I72"/>
    <mergeCell ref="J70:J72"/>
    <mergeCell ref="K70:K72"/>
    <mergeCell ref="N70:N72"/>
    <mergeCell ref="O70:O72"/>
    <mergeCell ref="J73:J74"/>
    <mergeCell ref="K73:K74"/>
    <mergeCell ref="N73:N74"/>
    <mergeCell ref="O73:O74"/>
    <mergeCell ref="P73:P74"/>
    <mergeCell ref="A70:A72"/>
    <mergeCell ref="B70:B72"/>
    <mergeCell ref="C70:C72"/>
    <mergeCell ref="A76:A77"/>
    <mergeCell ref="B76:B77"/>
    <mergeCell ref="C76:C77"/>
    <mergeCell ref="D76:D77"/>
    <mergeCell ref="E76:E77"/>
    <mergeCell ref="N76:N77"/>
    <mergeCell ref="O76:O77"/>
    <mergeCell ref="P76:P77"/>
    <mergeCell ref="A78:A79"/>
    <mergeCell ref="B78:B79"/>
    <mergeCell ref="C78:C79"/>
    <mergeCell ref="D78:D79"/>
    <mergeCell ref="E78:E79"/>
    <mergeCell ref="F78:F79"/>
    <mergeCell ref="G78:G79"/>
    <mergeCell ref="F76:F77"/>
    <mergeCell ref="G76:G77"/>
    <mergeCell ref="H76:H77"/>
    <mergeCell ref="I76:I77"/>
    <mergeCell ref="J76:J77"/>
    <mergeCell ref="K76:K77"/>
    <mergeCell ref="P78:P79"/>
    <mergeCell ref="H78:H79"/>
    <mergeCell ref="I78:I79"/>
    <mergeCell ref="A80:A81"/>
    <mergeCell ref="B80:B81"/>
    <mergeCell ref="C80:C81"/>
    <mergeCell ref="D80:D81"/>
    <mergeCell ref="E80:E81"/>
    <mergeCell ref="F80:F81"/>
    <mergeCell ref="G80:G81"/>
    <mergeCell ref="H80:H81"/>
    <mergeCell ref="I80:I81"/>
    <mergeCell ref="J78:J79"/>
    <mergeCell ref="K78:K79"/>
    <mergeCell ref="N78:N79"/>
    <mergeCell ref="O78:O79"/>
    <mergeCell ref="J80:J81"/>
    <mergeCell ref="K80:K81"/>
    <mergeCell ref="N80:N81"/>
    <mergeCell ref="O80:O81"/>
    <mergeCell ref="P80:P81"/>
    <mergeCell ref="A82:A83"/>
    <mergeCell ref="B82:B83"/>
    <mergeCell ref="C82:C83"/>
    <mergeCell ref="D82:D83"/>
    <mergeCell ref="E82:E83"/>
    <mergeCell ref="N82:N83"/>
    <mergeCell ref="O82:O83"/>
    <mergeCell ref="P82:P83"/>
    <mergeCell ref="A84:A86"/>
    <mergeCell ref="B84:B86"/>
    <mergeCell ref="C84:C86"/>
    <mergeCell ref="D84:D86"/>
    <mergeCell ref="E84:E86"/>
    <mergeCell ref="F84:F86"/>
    <mergeCell ref="G84:G86"/>
    <mergeCell ref="F82:F83"/>
    <mergeCell ref="G82:G83"/>
    <mergeCell ref="H82:H83"/>
    <mergeCell ref="I82:I83"/>
    <mergeCell ref="J82:J83"/>
    <mergeCell ref="K82:K83"/>
    <mergeCell ref="P84:P86"/>
    <mergeCell ref="H84:H86"/>
    <mergeCell ref="I84:I86"/>
    <mergeCell ref="O84:O86"/>
    <mergeCell ref="J87:J88"/>
    <mergeCell ref="K87:K88"/>
    <mergeCell ref="N87:N88"/>
    <mergeCell ref="O87:O88"/>
    <mergeCell ref="P87:P88"/>
    <mergeCell ref="A87:A88"/>
    <mergeCell ref="B87:B88"/>
    <mergeCell ref="C87:C88"/>
    <mergeCell ref="D87:D88"/>
    <mergeCell ref="E87:E88"/>
    <mergeCell ref="F87:F88"/>
    <mergeCell ref="G87:G88"/>
    <mergeCell ref="H87:H88"/>
    <mergeCell ref="I87:I88"/>
    <mergeCell ref="N93:N94"/>
    <mergeCell ref="O93:O94"/>
    <mergeCell ref="P93:P94"/>
    <mergeCell ref="F89:F91"/>
    <mergeCell ref="G89:G91"/>
    <mergeCell ref="H89:H91"/>
    <mergeCell ref="I89:I91"/>
    <mergeCell ref="J89:J91"/>
    <mergeCell ref="K89:K91"/>
    <mergeCell ref="H93:H94"/>
    <mergeCell ref="I93:I94"/>
    <mergeCell ref="J93:J94"/>
    <mergeCell ref="K93:K94"/>
    <mergeCell ref="N89:N91"/>
    <mergeCell ref="O89:O91"/>
    <mergeCell ref="P89:P91"/>
    <mergeCell ref="A101:A102"/>
    <mergeCell ref="B101:B102"/>
    <mergeCell ref="C101:C102"/>
    <mergeCell ref="D101:D102"/>
    <mergeCell ref="E101:E102"/>
    <mergeCell ref="P95:P96"/>
    <mergeCell ref="A99:A100"/>
    <mergeCell ref="B99:B100"/>
    <mergeCell ref="C99:C100"/>
    <mergeCell ref="D99:D100"/>
    <mergeCell ref="E99:E100"/>
    <mergeCell ref="F99:F100"/>
    <mergeCell ref="G99:G100"/>
    <mergeCell ref="H99:H100"/>
    <mergeCell ref="I99:I100"/>
    <mergeCell ref="H95:H96"/>
    <mergeCell ref="I95:I96"/>
    <mergeCell ref="J95:J96"/>
    <mergeCell ref="K95:K96"/>
    <mergeCell ref="N95:N96"/>
    <mergeCell ref="P101:P102"/>
    <mergeCell ref="P99:P100"/>
    <mergeCell ref="A57:O57"/>
    <mergeCell ref="A59:A60"/>
    <mergeCell ref="B59:B60"/>
    <mergeCell ref="F101:F102"/>
    <mergeCell ref="G101:G102"/>
    <mergeCell ref="H101:H102"/>
    <mergeCell ref="I101:I102"/>
    <mergeCell ref="J101:J102"/>
    <mergeCell ref="K101:K102"/>
    <mergeCell ref="J99:J100"/>
    <mergeCell ref="K99:K100"/>
    <mergeCell ref="N99:N100"/>
    <mergeCell ref="O99:O100"/>
    <mergeCell ref="O95:O96"/>
    <mergeCell ref="N101:N102"/>
    <mergeCell ref="O101:O102"/>
    <mergeCell ref="A89:A91"/>
    <mergeCell ref="B89:B91"/>
    <mergeCell ref="C89:C91"/>
    <mergeCell ref="D89:D91"/>
    <mergeCell ref="E89:E91"/>
    <mergeCell ref="J84:J86"/>
    <mergeCell ref="K84:K86"/>
    <mergeCell ref="N84:N86"/>
  </mergeCells>
  <pageMargins left="0.11811023622047245" right="0.11811023622047245" top="0.35433070866141736" bottom="0.35433070866141736" header="0.31496062992125984" footer="0.31496062992125984"/>
  <pageSetup paperSize="8" scale="55" fitToHeight="0" orientation="landscape"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4"/>
  <sheetViews>
    <sheetView topLeftCell="A13" zoomScale="60" zoomScaleNormal="60" workbookViewId="0">
      <selection activeCell="H14" sqref="H14"/>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30"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17" max="17" width="15.28515625"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273" max="273" width="15.28515625"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529" max="529" width="15.28515625"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785" max="785" width="15.28515625"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041" max="1041" width="15.28515625"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297" max="1297" width="15.28515625"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553" max="1553" width="15.28515625"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1809" max="1809" width="15.28515625"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065" max="2065" width="15.28515625"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321" max="2321" width="15.28515625"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577" max="2577" width="15.28515625"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2833" max="2833" width="15.28515625"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089" max="3089" width="15.28515625"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345" max="3345" width="15.28515625"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601" max="3601" width="15.28515625"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3857" max="3857" width="15.28515625"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113" max="4113" width="15.28515625"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369" max="4369" width="15.28515625"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625" max="4625" width="15.28515625"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4881" max="4881" width="15.28515625"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137" max="5137" width="15.28515625"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393" max="5393" width="15.28515625"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649" max="5649" width="15.28515625"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5905" max="5905" width="15.28515625"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161" max="6161" width="15.28515625"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417" max="6417" width="15.28515625"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673" max="6673" width="15.28515625"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6929" max="6929" width="15.28515625"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185" max="7185" width="15.28515625"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441" max="7441" width="15.28515625"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697" max="7697" width="15.28515625"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7953" max="7953" width="15.28515625"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209" max="8209" width="15.28515625"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465" max="8465" width="15.28515625"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721" max="8721" width="15.28515625"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8977" max="8977" width="15.28515625"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233" max="9233" width="15.28515625"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489" max="9489" width="15.28515625"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745" max="9745" width="15.28515625"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001" max="10001" width="15.28515625"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257" max="10257" width="15.28515625"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513" max="10513" width="15.28515625"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0769" max="10769" width="15.28515625"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025" max="11025" width="15.28515625"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281" max="11281" width="15.28515625"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537" max="11537" width="15.28515625"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1793" max="11793" width="15.28515625"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049" max="12049" width="15.28515625"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305" max="12305" width="15.28515625"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561" max="12561" width="15.28515625"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2817" max="12817" width="15.28515625"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073" max="13073" width="15.28515625"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329" max="13329" width="15.28515625"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585" max="13585" width="15.28515625"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3841" max="13841" width="15.28515625"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097" max="14097" width="15.28515625"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353" max="14353" width="15.28515625"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609" max="14609" width="15.28515625"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4865" max="14865" width="15.28515625"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121" max="15121" width="15.28515625"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377" max="15377" width="15.28515625"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633" max="15633" width="15.28515625"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5889" max="15889" width="15.28515625"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 min="16145" max="16145" width="15.28515625" customWidth="1"/>
  </cols>
  <sheetData>
    <row r="2" spans="1:17" ht="15.75">
      <c r="A2" s="105" t="s">
        <v>1303</v>
      </c>
      <c r="B2" s="106"/>
      <c r="C2" s="106"/>
      <c r="D2" s="106"/>
      <c r="E2" s="106"/>
      <c r="F2" s="106"/>
      <c r="G2" s="106"/>
      <c r="H2" s="106"/>
      <c r="I2" s="106"/>
      <c r="J2" s="106"/>
      <c r="K2" s="106"/>
      <c r="L2" s="106"/>
      <c r="M2" s="106"/>
    </row>
    <row r="3" spans="1:17" ht="15.75">
      <c r="A3" s="105"/>
      <c r="B3" s="106"/>
      <c r="C3" s="106"/>
      <c r="D3" s="106"/>
      <c r="E3" s="106"/>
      <c r="F3" s="106"/>
      <c r="G3" s="106"/>
      <c r="H3" s="106"/>
      <c r="I3" s="106"/>
      <c r="J3" s="106"/>
      <c r="K3" s="106"/>
      <c r="L3" s="106"/>
      <c r="M3" s="106"/>
    </row>
    <row r="4" spans="1:17" s="3" customFormat="1" ht="30" customHeight="1">
      <c r="A4" s="473" t="s">
        <v>1</v>
      </c>
      <c r="B4" s="470" t="s">
        <v>2</v>
      </c>
      <c r="C4" s="470" t="s">
        <v>3</v>
      </c>
      <c r="D4" s="473" t="s">
        <v>4</v>
      </c>
      <c r="E4" s="473" t="s">
        <v>5</v>
      </c>
      <c r="F4" s="473" t="s">
        <v>6</v>
      </c>
      <c r="G4" s="473" t="s">
        <v>7</v>
      </c>
      <c r="H4" s="473" t="s">
        <v>8</v>
      </c>
      <c r="I4" s="473" t="s">
        <v>9</v>
      </c>
      <c r="J4" s="475" t="s">
        <v>10</v>
      </c>
      <c r="K4" s="476"/>
      <c r="L4" s="475" t="s">
        <v>11</v>
      </c>
      <c r="M4" s="526"/>
      <c r="N4" s="470" t="s">
        <v>12</v>
      </c>
      <c r="O4" s="470" t="s">
        <v>13</v>
      </c>
      <c r="P4" s="470" t="s">
        <v>14</v>
      </c>
    </row>
    <row r="5" spans="1:17" s="3" customFormat="1" ht="35.25" customHeight="1">
      <c r="A5" s="474"/>
      <c r="B5" s="471"/>
      <c r="C5" s="471"/>
      <c r="D5" s="474"/>
      <c r="E5" s="474"/>
      <c r="F5" s="474"/>
      <c r="G5" s="474"/>
      <c r="H5" s="474"/>
      <c r="I5" s="474"/>
      <c r="J5" s="104">
        <v>2016</v>
      </c>
      <c r="K5" s="104">
        <v>2017</v>
      </c>
      <c r="L5" s="103" t="s">
        <v>15</v>
      </c>
      <c r="M5" s="103" t="s">
        <v>16</v>
      </c>
      <c r="N5" s="471"/>
      <c r="O5" s="471"/>
      <c r="P5" s="471"/>
    </row>
    <row r="6" spans="1:17" s="19" customFormat="1" ht="99" customHeight="1">
      <c r="A6" s="119">
        <v>1</v>
      </c>
      <c r="B6" s="119">
        <v>13</v>
      </c>
      <c r="C6" s="119">
        <v>5</v>
      </c>
      <c r="D6" s="119" t="s">
        <v>58</v>
      </c>
      <c r="E6" s="73" t="s">
        <v>1304</v>
      </c>
      <c r="F6" s="73" t="s">
        <v>1305</v>
      </c>
      <c r="G6" s="73" t="s">
        <v>1306</v>
      </c>
      <c r="H6" s="73" t="s">
        <v>1307</v>
      </c>
      <c r="I6" s="73" t="s">
        <v>1308</v>
      </c>
      <c r="J6" s="73" t="s">
        <v>1309</v>
      </c>
      <c r="K6" s="119" t="s">
        <v>204</v>
      </c>
      <c r="L6" s="73" t="s">
        <v>37</v>
      </c>
      <c r="M6" s="73">
        <v>1</v>
      </c>
      <c r="N6" s="396">
        <v>25000</v>
      </c>
      <c r="O6" s="73" t="s">
        <v>1310</v>
      </c>
      <c r="P6" s="119" t="s">
        <v>29</v>
      </c>
      <c r="Q6" s="107"/>
    </row>
    <row r="7" spans="1:17" s="19" customFormat="1" ht="44.25" customHeight="1">
      <c r="A7" s="469">
        <v>2</v>
      </c>
      <c r="B7" s="469">
        <v>13</v>
      </c>
      <c r="C7" s="469">
        <v>5</v>
      </c>
      <c r="D7" s="469" t="s">
        <v>58</v>
      </c>
      <c r="E7" s="472" t="s">
        <v>1304</v>
      </c>
      <c r="F7" s="472" t="s">
        <v>1311</v>
      </c>
      <c r="G7" s="472" t="s">
        <v>1312</v>
      </c>
      <c r="H7" s="472" t="s">
        <v>1313</v>
      </c>
      <c r="I7" s="472" t="s">
        <v>1314</v>
      </c>
      <c r="J7" s="472" t="s">
        <v>1315</v>
      </c>
      <c r="K7" s="469" t="s">
        <v>204</v>
      </c>
      <c r="L7" s="377" t="s">
        <v>63</v>
      </c>
      <c r="M7" s="378">
        <v>1</v>
      </c>
      <c r="N7" s="533">
        <v>15000</v>
      </c>
      <c r="O7" s="472" t="s">
        <v>1310</v>
      </c>
      <c r="P7" s="469" t="s">
        <v>29</v>
      </c>
    </row>
    <row r="8" spans="1:17" s="19" customFormat="1" ht="54" customHeight="1">
      <c r="A8" s="469"/>
      <c r="B8" s="469"/>
      <c r="C8" s="469"/>
      <c r="D8" s="469"/>
      <c r="E8" s="472"/>
      <c r="F8" s="472"/>
      <c r="G8" s="472"/>
      <c r="H8" s="472"/>
      <c r="I8" s="472"/>
      <c r="J8" s="472"/>
      <c r="K8" s="469"/>
      <c r="L8" s="377" t="s">
        <v>66</v>
      </c>
      <c r="M8" s="378">
        <v>90</v>
      </c>
      <c r="N8" s="533"/>
      <c r="O8" s="472"/>
      <c r="P8" s="469"/>
    </row>
    <row r="9" spans="1:17" s="19" customFormat="1" ht="87.75" customHeight="1">
      <c r="A9" s="119">
        <v>3</v>
      </c>
      <c r="B9" s="119">
        <v>13</v>
      </c>
      <c r="C9" s="119">
        <v>5</v>
      </c>
      <c r="D9" s="119" t="s">
        <v>58</v>
      </c>
      <c r="E9" s="73" t="s">
        <v>1304</v>
      </c>
      <c r="F9" s="73" t="s">
        <v>1316</v>
      </c>
      <c r="G9" s="73" t="s">
        <v>1317</v>
      </c>
      <c r="H9" s="73" t="s">
        <v>1313</v>
      </c>
      <c r="I9" s="73" t="s">
        <v>1318</v>
      </c>
      <c r="J9" s="73" t="s">
        <v>1319</v>
      </c>
      <c r="K9" s="119" t="s">
        <v>204</v>
      </c>
      <c r="L9" s="377" t="s">
        <v>63</v>
      </c>
      <c r="M9" s="378">
        <v>1</v>
      </c>
      <c r="N9" s="396">
        <v>9781.58</v>
      </c>
      <c r="O9" s="73" t="s">
        <v>1310</v>
      </c>
      <c r="P9" s="119" t="s">
        <v>29</v>
      </c>
      <c r="Q9" s="107"/>
    </row>
    <row r="10" spans="1:17" s="19" customFormat="1" ht="126" customHeight="1">
      <c r="A10" s="119">
        <v>4</v>
      </c>
      <c r="B10" s="119">
        <v>13</v>
      </c>
      <c r="C10" s="119">
        <v>5</v>
      </c>
      <c r="D10" s="119" t="s">
        <v>58</v>
      </c>
      <c r="E10" s="73" t="s">
        <v>1304</v>
      </c>
      <c r="F10" s="73" t="s">
        <v>1320</v>
      </c>
      <c r="G10" s="73" t="s">
        <v>1321</v>
      </c>
      <c r="H10" s="73" t="s">
        <v>1313</v>
      </c>
      <c r="I10" s="73" t="s">
        <v>1322</v>
      </c>
      <c r="J10" s="73" t="s">
        <v>1323</v>
      </c>
      <c r="K10" s="119" t="s">
        <v>204</v>
      </c>
      <c r="L10" s="377" t="s">
        <v>63</v>
      </c>
      <c r="M10" s="378">
        <v>1</v>
      </c>
      <c r="N10" s="396">
        <v>10000</v>
      </c>
      <c r="O10" s="73" t="s">
        <v>1310</v>
      </c>
      <c r="P10" s="119" t="s">
        <v>29</v>
      </c>
    </row>
    <row r="11" spans="1:17" s="19" customFormat="1" ht="55.5" customHeight="1">
      <c r="A11" s="469">
        <v>5</v>
      </c>
      <c r="B11" s="469">
        <v>10</v>
      </c>
      <c r="C11" s="469">
        <v>5</v>
      </c>
      <c r="D11" s="469" t="s">
        <v>58</v>
      </c>
      <c r="E11" s="472" t="s">
        <v>1304</v>
      </c>
      <c r="F11" s="472" t="s">
        <v>1324</v>
      </c>
      <c r="G11" s="472" t="s">
        <v>1325</v>
      </c>
      <c r="H11" s="472" t="s">
        <v>1326</v>
      </c>
      <c r="I11" s="472" t="s">
        <v>1327</v>
      </c>
      <c r="J11" s="472" t="s">
        <v>1328</v>
      </c>
      <c r="K11" s="469" t="s">
        <v>204</v>
      </c>
      <c r="L11" s="377" t="s">
        <v>37</v>
      </c>
      <c r="M11" s="378">
        <v>1</v>
      </c>
      <c r="N11" s="533">
        <v>205448.12</v>
      </c>
      <c r="O11" s="472" t="s">
        <v>1310</v>
      </c>
      <c r="P11" s="469" t="s">
        <v>29</v>
      </c>
      <c r="Q11" s="616"/>
    </row>
    <row r="12" spans="1:17" s="19" customFormat="1" ht="55.5" customHeight="1">
      <c r="A12" s="469"/>
      <c r="B12" s="469"/>
      <c r="C12" s="469"/>
      <c r="D12" s="469"/>
      <c r="E12" s="472"/>
      <c r="F12" s="472"/>
      <c r="G12" s="472"/>
      <c r="H12" s="472"/>
      <c r="I12" s="472"/>
      <c r="J12" s="472"/>
      <c r="K12" s="469"/>
      <c r="L12" s="377" t="s">
        <v>1329</v>
      </c>
      <c r="M12" s="378">
        <v>100</v>
      </c>
      <c r="N12" s="533"/>
      <c r="O12" s="472"/>
      <c r="P12" s="469"/>
      <c r="Q12" s="617"/>
    </row>
    <row r="13" spans="1:17" s="19" customFormat="1" ht="134.25" customHeight="1">
      <c r="A13" s="119">
        <v>6</v>
      </c>
      <c r="B13" s="431">
        <v>13</v>
      </c>
      <c r="C13" s="431" t="s">
        <v>88</v>
      </c>
      <c r="D13" s="431" t="s">
        <v>58</v>
      </c>
      <c r="E13" s="432" t="s">
        <v>1304</v>
      </c>
      <c r="F13" s="432" t="s">
        <v>4078</v>
      </c>
      <c r="G13" s="432" t="s">
        <v>1332</v>
      </c>
      <c r="H13" s="432" t="s">
        <v>1333</v>
      </c>
      <c r="I13" s="432" t="s">
        <v>1334</v>
      </c>
      <c r="J13" s="432" t="s">
        <v>1330</v>
      </c>
      <c r="K13" s="431" t="s">
        <v>204</v>
      </c>
      <c r="L13" s="433" t="s">
        <v>1331</v>
      </c>
      <c r="M13" s="434">
        <v>1</v>
      </c>
      <c r="N13" s="435">
        <v>15000</v>
      </c>
      <c r="O13" s="432" t="s">
        <v>1310</v>
      </c>
      <c r="P13" s="431" t="s">
        <v>29</v>
      </c>
      <c r="Q13" s="107"/>
    </row>
    <row r="14" spans="1:17" s="19" customFormat="1" ht="153">
      <c r="A14" s="119">
        <v>7</v>
      </c>
      <c r="B14" s="431">
        <v>13</v>
      </c>
      <c r="C14" s="431" t="s">
        <v>1335</v>
      </c>
      <c r="D14" s="431" t="s">
        <v>58</v>
      </c>
      <c r="E14" s="432" t="s">
        <v>1304</v>
      </c>
      <c r="F14" s="432" t="s">
        <v>1339</v>
      </c>
      <c r="G14" s="432" t="s">
        <v>1336</v>
      </c>
      <c r="H14" s="432" t="s">
        <v>1340</v>
      </c>
      <c r="I14" s="432" t="s">
        <v>1337</v>
      </c>
      <c r="J14" s="432" t="s">
        <v>1328</v>
      </c>
      <c r="K14" s="431" t="s">
        <v>204</v>
      </c>
      <c r="L14" s="433" t="s">
        <v>1338</v>
      </c>
      <c r="M14" s="434">
        <v>17</v>
      </c>
      <c r="N14" s="435">
        <v>50000</v>
      </c>
      <c r="O14" s="432" t="s">
        <v>1310</v>
      </c>
      <c r="P14" s="119" t="s">
        <v>29</v>
      </c>
      <c r="Q14" s="112"/>
    </row>
    <row r="15" spans="1:17" s="89" customFormat="1" ht="95.25" customHeight="1">
      <c r="A15" s="472">
        <v>8</v>
      </c>
      <c r="B15" s="472">
        <v>6</v>
      </c>
      <c r="C15" s="472">
        <v>4</v>
      </c>
      <c r="D15" s="472" t="s">
        <v>462</v>
      </c>
      <c r="E15" s="478" t="s">
        <v>1341</v>
      </c>
      <c r="F15" s="472" t="s">
        <v>1342</v>
      </c>
      <c r="G15" s="472" t="s">
        <v>1343</v>
      </c>
      <c r="H15" s="472" t="s">
        <v>1344</v>
      </c>
      <c r="I15" s="472" t="s">
        <v>1345</v>
      </c>
      <c r="J15" s="472" t="s">
        <v>1346</v>
      </c>
      <c r="K15" s="469" t="s">
        <v>204</v>
      </c>
      <c r="L15" s="377" t="s">
        <v>582</v>
      </c>
      <c r="M15" s="378">
        <v>1</v>
      </c>
      <c r="N15" s="533">
        <v>30181.33</v>
      </c>
      <c r="O15" s="472" t="s">
        <v>1347</v>
      </c>
      <c r="P15" s="469">
        <v>33</v>
      </c>
    </row>
    <row r="16" spans="1:17" s="89" customFormat="1" ht="95.25" customHeight="1">
      <c r="A16" s="472"/>
      <c r="B16" s="472"/>
      <c r="C16" s="472"/>
      <c r="D16" s="472"/>
      <c r="E16" s="478"/>
      <c r="F16" s="472"/>
      <c r="G16" s="472"/>
      <c r="H16" s="472"/>
      <c r="I16" s="472"/>
      <c r="J16" s="472"/>
      <c r="K16" s="469"/>
      <c r="L16" s="377" t="s">
        <v>567</v>
      </c>
      <c r="M16" s="378">
        <v>50</v>
      </c>
      <c r="N16" s="533"/>
      <c r="O16" s="472"/>
      <c r="P16" s="469"/>
    </row>
    <row r="17" spans="1:17" s="89" customFormat="1" ht="79.5" customHeight="1">
      <c r="A17" s="119">
        <v>9</v>
      </c>
      <c r="B17" s="73">
        <v>10</v>
      </c>
      <c r="C17" s="73" t="s">
        <v>68</v>
      </c>
      <c r="D17" s="73" t="s">
        <v>998</v>
      </c>
      <c r="E17" s="120" t="s">
        <v>1348</v>
      </c>
      <c r="F17" s="73" t="s">
        <v>1349</v>
      </c>
      <c r="G17" s="73" t="s">
        <v>1350</v>
      </c>
      <c r="H17" s="73" t="s">
        <v>1351</v>
      </c>
      <c r="I17" s="73" t="s">
        <v>1352</v>
      </c>
      <c r="J17" s="73" t="s">
        <v>1353</v>
      </c>
      <c r="K17" s="119" t="s">
        <v>204</v>
      </c>
      <c r="L17" s="377" t="s">
        <v>37</v>
      </c>
      <c r="M17" s="378">
        <v>1</v>
      </c>
      <c r="N17" s="122">
        <v>41116</v>
      </c>
      <c r="O17" s="73" t="s">
        <v>1354</v>
      </c>
      <c r="P17" s="119">
        <v>33</v>
      </c>
    </row>
    <row r="18" spans="1:17" s="89" customFormat="1" ht="110.25" customHeight="1">
      <c r="A18" s="73">
        <v>10</v>
      </c>
      <c r="B18" s="73">
        <v>6</v>
      </c>
      <c r="C18" s="73">
        <v>5</v>
      </c>
      <c r="D18" s="73" t="s">
        <v>50</v>
      </c>
      <c r="E18" s="120" t="s">
        <v>1355</v>
      </c>
      <c r="F18" s="73" t="s">
        <v>1356</v>
      </c>
      <c r="G18" s="73" t="s">
        <v>1357</v>
      </c>
      <c r="H18" s="73" t="s">
        <v>1358</v>
      </c>
      <c r="I18" s="73" t="s">
        <v>1359</v>
      </c>
      <c r="J18" s="73" t="s">
        <v>1360</v>
      </c>
      <c r="K18" s="119" t="s">
        <v>204</v>
      </c>
      <c r="L18" s="73" t="s">
        <v>1361</v>
      </c>
      <c r="M18" s="73">
        <v>1</v>
      </c>
      <c r="N18" s="122">
        <v>10003.6</v>
      </c>
      <c r="O18" s="73" t="s">
        <v>1362</v>
      </c>
      <c r="P18" s="119">
        <v>32.5</v>
      </c>
    </row>
    <row r="19" spans="1:17" s="89" customFormat="1" ht="110.25" customHeight="1">
      <c r="A19" s="119">
        <v>11</v>
      </c>
      <c r="B19" s="73">
        <v>10</v>
      </c>
      <c r="C19" s="73" t="s">
        <v>68</v>
      </c>
      <c r="D19" s="73" t="s">
        <v>18</v>
      </c>
      <c r="E19" s="120" t="s">
        <v>1348</v>
      </c>
      <c r="F19" s="73" t="s">
        <v>1363</v>
      </c>
      <c r="G19" s="73" t="s">
        <v>1364</v>
      </c>
      <c r="H19" s="73" t="s">
        <v>1365</v>
      </c>
      <c r="I19" s="73" t="s">
        <v>1366</v>
      </c>
      <c r="J19" s="73" t="s">
        <v>1367</v>
      </c>
      <c r="K19" s="119" t="s">
        <v>204</v>
      </c>
      <c r="L19" s="377" t="s">
        <v>37</v>
      </c>
      <c r="M19" s="378">
        <v>1</v>
      </c>
      <c r="N19" s="122">
        <v>30210.48</v>
      </c>
      <c r="O19" s="73" t="s">
        <v>1354</v>
      </c>
      <c r="P19" s="119">
        <v>32</v>
      </c>
    </row>
    <row r="20" spans="1:17" s="89" customFormat="1" ht="129.75" customHeight="1">
      <c r="A20" s="73">
        <v>12</v>
      </c>
      <c r="B20" s="73">
        <v>13</v>
      </c>
      <c r="C20" s="73">
        <v>5</v>
      </c>
      <c r="D20" s="73" t="s">
        <v>31</v>
      </c>
      <c r="E20" s="120" t="s">
        <v>1368</v>
      </c>
      <c r="F20" s="73" t="s">
        <v>1369</v>
      </c>
      <c r="G20" s="73" t="s">
        <v>1370</v>
      </c>
      <c r="H20" s="73" t="s">
        <v>1371</v>
      </c>
      <c r="I20" s="73" t="s">
        <v>1372</v>
      </c>
      <c r="J20" s="73"/>
      <c r="K20" s="119" t="s">
        <v>204</v>
      </c>
      <c r="L20" s="377" t="s">
        <v>63</v>
      </c>
      <c r="M20" s="378">
        <v>1</v>
      </c>
      <c r="N20" s="122">
        <v>38010.089999999997</v>
      </c>
      <c r="O20" s="73" t="s">
        <v>1373</v>
      </c>
      <c r="P20" s="119">
        <v>32</v>
      </c>
    </row>
    <row r="21" spans="1:17" s="89" customFormat="1" ht="174.75" customHeight="1">
      <c r="A21" s="119">
        <v>13</v>
      </c>
      <c r="B21" s="73">
        <v>13</v>
      </c>
      <c r="C21" s="73" t="s">
        <v>68</v>
      </c>
      <c r="D21" s="73" t="s">
        <v>134</v>
      </c>
      <c r="E21" s="120" t="s">
        <v>1374</v>
      </c>
      <c r="F21" s="73" t="s">
        <v>1375</v>
      </c>
      <c r="G21" s="73" t="s">
        <v>1376</v>
      </c>
      <c r="H21" s="73" t="s">
        <v>1377</v>
      </c>
      <c r="I21" s="73" t="s">
        <v>1378</v>
      </c>
      <c r="J21" s="73" t="s">
        <v>1379</v>
      </c>
      <c r="K21" s="119" t="s">
        <v>204</v>
      </c>
      <c r="L21" s="377" t="s">
        <v>63</v>
      </c>
      <c r="M21" s="378">
        <v>1</v>
      </c>
      <c r="N21" s="122">
        <v>50000</v>
      </c>
      <c r="O21" s="73" t="s">
        <v>1380</v>
      </c>
      <c r="P21" s="119">
        <v>31</v>
      </c>
    </row>
    <row r="22" spans="1:17" s="89" customFormat="1" ht="114.75">
      <c r="A22" s="73">
        <v>14</v>
      </c>
      <c r="B22" s="73">
        <v>6</v>
      </c>
      <c r="C22" s="73">
        <v>4</v>
      </c>
      <c r="D22" s="73" t="s">
        <v>50</v>
      </c>
      <c r="E22" s="120" t="s">
        <v>1381</v>
      </c>
      <c r="F22" s="73" t="s">
        <v>1382</v>
      </c>
      <c r="G22" s="73" t="s">
        <v>1383</v>
      </c>
      <c r="H22" s="73" t="s">
        <v>1384</v>
      </c>
      <c r="I22" s="73" t="s">
        <v>1385</v>
      </c>
      <c r="J22" s="73" t="s">
        <v>1328</v>
      </c>
      <c r="K22" s="119" t="s">
        <v>204</v>
      </c>
      <c r="L22" s="377" t="s">
        <v>567</v>
      </c>
      <c r="M22" s="73">
        <v>1300</v>
      </c>
      <c r="N22" s="122">
        <v>22400</v>
      </c>
      <c r="O22" s="73" t="s">
        <v>1386</v>
      </c>
      <c r="P22" s="119">
        <v>30.5</v>
      </c>
    </row>
    <row r="23" spans="1:17" s="89" customFormat="1" ht="25.5">
      <c r="A23" s="469">
        <v>15</v>
      </c>
      <c r="B23" s="472">
        <v>9</v>
      </c>
      <c r="C23" s="472">
        <v>5</v>
      </c>
      <c r="D23" s="472" t="s">
        <v>50</v>
      </c>
      <c r="E23" s="478" t="s">
        <v>1355</v>
      </c>
      <c r="F23" s="472" t="s">
        <v>1387</v>
      </c>
      <c r="G23" s="472" t="s">
        <v>1388</v>
      </c>
      <c r="H23" s="472" t="s">
        <v>1389</v>
      </c>
      <c r="I23" s="472" t="s">
        <v>1390</v>
      </c>
      <c r="J23" s="472" t="s">
        <v>1391</v>
      </c>
      <c r="K23" s="469" t="s">
        <v>204</v>
      </c>
      <c r="L23" s="73" t="s">
        <v>119</v>
      </c>
      <c r="M23" s="73">
        <v>3</v>
      </c>
      <c r="N23" s="533">
        <v>33104.800000000003</v>
      </c>
      <c r="O23" s="472" t="s">
        <v>1362</v>
      </c>
      <c r="P23" s="469">
        <v>30</v>
      </c>
    </row>
    <row r="24" spans="1:17" s="89" customFormat="1" ht="51">
      <c r="A24" s="469"/>
      <c r="B24" s="472"/>
      <c r="C24" s="472"/>
      <c r="D24" s="472"/>
      <c r="E24" s="478"/>
      <c r="F24" s="472"/>
      <c r="G24" s="472"/>
      <c r="H24" s="472"/>
      <c r="I24" s="472"/>
      <c r="J24" s="472"/>
      <c r="K24" s="469"/>
      <c r="L24" s="73" t="s">
        <v>582</v>
      </c>
      <c r="M24" s="73">
        <v>1</v>
      </c>
      <c r="N24" s="533"/>
      <c r="O24" s="472"/>
      <c r="P24" s="469"/>
    </row>
    <row r="25" spans="1:17" s="89" customFormat="1" ht="38.25">
      <c r="A25" s="469"/>
      <c r="B25" s="472"/>
      <c r="C25" s="472"/>
      <c r="D25" s="472"/>
      <c r="E25" s="478"/>
      <c r="F25" s="472"/>
      <c r="G25" s="472"/>
      <c r="H25" s="472"/>
      <c r="I25" s="472"/>
      <c r="J25" s="472"/>
      <c r="K25" s="469"/>
      <c r="L25" s="377" t="s">
        <v>567</v>
      </c>
      <c r="M25" s="73">
        <v>250</v>
      </c>
      <c r="N25" s="533"/>
      <c r="O25" s="472"/>
      <c r="P25" s="469"/>
    </row>
    <row r="26" spans="1:17" s="89" customFormat="1" ht="185.25" customHeight="1">
      <c r="A26" s="73">
        <v>16</v>
      </c>
      <c r="B26" s="73">
        <v>6</v>
      </c>
      <c r="C26" s="73" t="s">
        <v>68</v>
      </c>
      <c r="D26" s="73" t="s">
        <v>50</v>
      </c>
      <c r="E26" s="120" t="s">
        <v>1348</v>
      </c>
      <c r="F26" s="73" t="s">
        <v>1392</v>
      </c>
      <c r="G26" s="73" t="s">
        <v>1393</v>
      </c>
      <c r="H26" s="73" t="s">
        <v>1394</v>
      </c>
      <c r="I26" s="73" t="s">
        <v>1395</v>
      </c>
      <c r="J26" s="73" t="s">
        <v>1396</v>
      </c>
      <c r="K26" s="119" t="s">
        <v>204</v>
      </c>
      <c r="L26" s="377" t="s">
        <v>567</v>
      </c>
      <c r="M26" s="73">
        <v>9</v>
      </c>
      <c r="N26" s="122">
        <v>14391</v>
      </c>
      <c r="O26" s="73" t="s">
        <v>1354</v>
      </c>
      <c r="P26" s="119">
        <v>28</v>
      </c>
    </row>
    <row r="27" spans="1:17" s="89" customFormat="1" ht="44.25" customHeight="1">
      <c r="A27" s="469">
        <v>17</v>
      </c>
      <c r="B27" s="472">
        <v>10</v>
      </c>
      <c r="C27" s="472">
        <v>5</v>
      </c>
      <c r="D27" s="472" t="s">
        <v>58</v>
      </c>
      <c r="E27" s="478" t="s">
        <v>1397</v>
      </c>
      <c r="F27" s="472" t="s">
        <v>1398</v>
      </c>
      <c r="G27" s="472" t="s">
        <v>1399</v>
      </c>
      <c r="H27" s="472" t="s">
        <v>1400</v>
      </c>
      <c r="I27" s="472" t="s">
        <v>1401</v>
      </c>
      <c r="J27" s="472" t="s">
        <v>1402</v>
      </c>
      <c r="K27" s="469" t="s">
        <v>204</v>
      </c>
      <c r="L27" s="377" t="s">
        <v>63</v>
      </c>
      <c r="M27" s="73">
        <v>1</v>
      </c>
      <c r="N27" s="533">
        <v>25000</v>
      </c>
      <c r="O27" s="472" t="s">
        <v>1403</v>
      </c>
      <c r="P27" s="469">
        <v>28</v>
      </c>
    </row>
    <row r="28" spans="1:17" s="89" customFormat="1" ht="54.75" customHeight="1">
      <c r="A28" s="469"/>
      <c r="B28" s="472"/>
      <c r="C28" s="472"/>
      <c r="D28" s="472"/>
      <c r="E28" s="478"/>
      <c r="F28" s="472"/>
      <c r="G28" s="472"/>
      <c r="H28" s="472"/>
      <c r="I28" s="472"/>
      <c r="J28" s="472"/>
      <c r="K28" s="469"/>
      <c r="L28" s="377" t="s">
        <v>37</v>
      </c>
      <c r="M28" s="378">
        <v>1</v>
      </c>
      <c r="N28" s="533"/>
      <c r="O28" s="472"/>
      <c r="P28" s="469"/>
    </row>
    <row r="29" spans="1:17" s="89" customFormat="1" ht="153" customHeight="1">
      <c r="A29" s="73">
        <v>18</v>
      </c>
      <c r="B29" s="73">
        <v>13</v>
      </c>
      <c r="C29" s="73">
        <v>5</v>
      </c>
      <c r="D29" s="73" t="s">
        <v>58</v>
      </c>
      <c r="E29" s="120" t="s">
        <v>1404</v>
      </c>
      <c r="F29" s="73" t="s">
        <v>1405</v>
      </c>
      <c r="G29" s="73" t="s">
        <v>1406</v>
      </c>
      <c r="H29" s="73" t="s">
        <v>1407</v>
      </c>
      <c r="I29" s="73" t="s">
        <v>1408</v>
      </c>
      <c r="J29" s="73" t="s">
        <v>1409</v>
      </c>
      <c r="K29" s="119" t="s">
        <v>204</v>
      </c>
      <c r="L29" s="377" t="s">
        <v>63</v>
      </c>
      <c r="M29" s="378">
        <v>1</v>
      </c>
      <c r="N29" s="122">
        <v>25000</v>
      </c>
      <c r="O29" s="73" t="s">
        <v>1410</v>
      </c>
      <c r="P29" s="119">
        <v>28</v>
      </c>
    </row>
    <row r="30" spans="1:17" s="89" customFormat="1" ht="172.5" customHeight="1">
      <c r="A30" s="119">
        <v>19</v>
      </c>
      <c r="B30" s="73">
        <v>13</v>
      </c>
      <c r="C30" s="73" t="s">
        <v>88</v>
      </c>
      <c r="D30" s="73" t="s">
        <v>58</v>
      </c>
      <c r="E30" s="120" t="s">
        <v>1411</v>
      </c>
      <c r="F30" s="73" t="s">
        <v>1412</v>
      </c>
      <c r="G30" s="73" t="s">
        <v>1413</v>
      </c>
      <c r="H30" s="73" t="s">
        <v>1414</v>
      </c>
      <c r="I30" s="73" t="s">
        <v>1415</v>
      </c>
      <c r="J30" s="73" t="s">
        <v>1416</v>
      </c>
      <c r="K30" s="119" t="s">
        <v>204</v>
      </c>
      <c r="L30" s="377" t="s">
        <v>63</v>
      </c>
      <c r="M30" s="378">
        <v>1</v>
      </c>
      <c r="N30" s="122">
        <v>20000</v>
      </c>
      <c r="O30" s="73" t="s">
        <v>1417</v>
      </c>
      <c r="P30" s="119">
        <v>26.5</v>
      </c>
    </row>
    <row r="31" spans="1:17" s="89" customFormat="1" ht="116.25" customHeight="1">
      <c r="A31" s="73">
        <v>20</v>
      </c>
      <c r="B31" s="73">
        <v>13</v>
      </c>
      <c r="C31" s="73">
        <v>5</v>
      </c>
      <c r="D31" s="73" t="s">
        <v>58</v>
      </c>
      <c r="E31" s="120" t="s">
        <v>1418</v>
      </c>
      <c r="F31" s="73" t="s">
        <v>1419</v>
      </c>
      <c r="G31" s="73" t="s">
        <v>1420</v>
      </c>
      <c r="H31" s="73" t="s">
        <v>1421</v>
      </c>
      <c r="I31" s="73" t="s">
        <v>1422</v>
      </c>
      <c r="J31" s="73" t="s">
        <v>1423</v>
      </c>
      <c r="K31" s="119" t="s">
        <v>204</v>
      </c>
      <c r="L31" s="377" t="s">
        <v>63</v>
      </c>
      <c r="M31" s="378">
        <v>1</v>
      </c>
      <c r="N31" s="122">
        <v>50000</v>
      </c>
      <c r="O31" s="73" t="s">
        <v>1424</v>
      </c>
      <c r="P31" s="119">
        <v>26</v>
      </c>
    </row>
    <row r="32" spans="1:17" s="89" customFormat="1" ht="137.25" customHeight="1">
      <c r="A32" s="119">
        <v>21</v>
      </c>
      <c r="B32" s="73">
        <v>13</v>
      </c>
      <c r="C32" s="73">
        <v>5</v>
      </c>
      <c r="D32" s="73" t="s">
        <v>58</v>
      </c>
      <c r="E32" s="73" t="s">
        <v>1425</v>
      </c>
      <c r="F32" s="73" t="s">
        <v>1426</v>
      </c>
      <c r="G32" s="73" t="s">
        <v>1427</v>
      </c>
      <c r="H32" s="73" t="s">
        <v>1428</v>
      </c>
      <c r="I32" s="73" t="s">
        <v>1429</v>
      </c>
      <c r="J32" s="73" t="s">
        <v>1430</v>
      </c>
      <c r="K32" s="119" t="s">
        <v>204</v>
      </c>
      <c r="L32" s="377" t="s">
        <v>63</v>
      </c>
      <c r="M32" s="378">
        <v>1</v>
      </c>
      <c r="N32" s="396">
        <v>19883</v>
      </c>
      <c r="O32" s="73" t="s">
        <v>1431</v>
      </c>
      <c r="P32" s="119">
        <v>23</v>
      </c>
      <c r="Q32" s="109"/>
    </row>
    <row r="33" spans="1:17" s="89" customFormat="1" ht="162.75" customHeight="1">
      <c r="A33" s="73">
        <v>22</v>
      </c>
      <c r="B33" s="73">
        <v>13</v>
      </c>
      <c r="C33" s="73" t="s">
        <v>747</v>
      </c>
      <c r="D33" s="73" t="s">
        <v>412</v>
      </c>
      <c r="E33" s="73" t="s">
        <v>1432</v>
      </c>
      <c r="F33" s="73" t="s">
        <v>1433</v>
      </c>
      <c r="G33" s="73" t="s">
        <v>1434</v>
      </c>
      <c r="H33" s="73" t="s">
        <v>1435</v>
      </c>
      <c r="I33" s="73" t="s">
        <v>1436</v>
      </c>
      <c r="J33" s="73" t="s">
        <v>1437</v>
      </c>
      <c r="K33" s="119" t="s">
        <v>204</v>
      </c>
      <c r="L33" s="377" t="s">
        <v>37</v>
      </c>
      <c r="M33" s="378">
        <v>1</v>
      </c>
      <c r="N33" s="396">
        <v>18000</v>
      </c>
      <c r="O33" s="73" t="s">
        <v>1438</v>
      </c>
      <c r="P33" s="119">
        <v>23</v>
      </c>
    </row>
    <row r="34" spans="1:17" s="89" customFormat="1" ht="163.5" customHeight="1">
      <c r="A34" s="119">
        <v>23</v>
      </c>
      <c r="B34" s="73">
        <v>13</v>
      </c>
      <c r="C34" s="73">
        <v>3</v>
      </c>
      <c r="D34" s="73" t="s">
        <v>58</v>
      </c>
      <c r="E34" s="119" t="s">
        <v>1439</v>
      </c>
      <c r="F34" s="73" t="s">
        <v>1440</v>
      </c>
      <c r="G34" s="73" t="s">
        <v>1441</v>
      </c>
      <c r="H34" s="73" t="s">
        <v>1442</v>
      </c>
      <c r="I34" s="73" t="s">
        <v>1443</v>
      </c>
      <c r="J34" s="73" t="s">
        <v>1444</v>
      </c>
      <c r="K34" s="119" t="s">
        <v>204</v>
      </c>
      <c r="L34" s="377" t="s">
        <v>37</v>
      </c>
      <c r="M34" s="378">
        <v>1</v>
      </c>
      <c r="N34" s="396">
        <v>10000</v>
      </c>
      <c r="O34" s="73" t="s">
        <v>1445</v>
      </c>
      <c r="P34" s="119">
        <v>23</v>
      </c>
    </row>
    <row r="35" spans="1:17" s="89" customFormat="1" ht="123" customHeight="1">
      <c r="A35" s="73">
        <v>24</v>
      </c>
      <c r="B35" s="73">
        <v>4</v>
      </c>
      <c r="C35" s="73" t="s">
        <v>986</v>
      </c>
      <c r="D35" s="73" t="s">
        <v>50</v>
      </c>
      <c r="E35" s="120" t="s">
        <v>1446</v>
      </c>
      <c r="F35" s="73" t="s">
        <v>1447</v>
      </c>
      <c r="G35" s="73" t="s">
        <v>1448</v>
      </c>
      <c r="H35" s="73" t="s">
        <v>1449</v>
      </c>
      <c r="I35" s="73" t="s">
        <v>1450</v>
      </c>
      <c r="J35" s="73" t="s">
        <v>1451</v>
      </c>
      <c r="K35" s="119" t="s">
        <v>204</v>
      </c>
      <c r="L35" s="73" t="s">
        <v>119</v>
      </c>
      <c r="M35" s="73">
        <v>1</v>
      </c>
      <c r="N35" s="396">
        <v>20000</v>
      </c>
      <c r="O35" s="73" t="s">
        <v>1452</v>
      </c>
      <c r="P35" s="119">
        <v>22.5</v>
      </c>
    </row>
    <row r="36" spans="1:17" s="89" customFormat="1" ht="188.25" customHeight="1">
      <c r="A36" s="119">
        <v>25</v>
      </c>
      <c r="B36" s="73">
        <v>13</v>
      </c>
      <c r="C36" s="73">
        <v>5</v>
      </c>
      <c r="D36" s="73" t="s">
        <v>58</v>
      </c>
      <c r="E36" s="120" t="s">
        <v>1453</v>
      </c>
      <c r="F36" s="73" t="s">
        <v>1454</v>
      </c>
      <c r="G36" s="73" t="s">
        <v>1455</v>
      </c>
      <c r="H36" s="73" t="s">
        <v>1456</v>
      </c>
      <c r="I36" s="73" t="s">
        <v>1457</v>
      </c>
      <c r="J36" s="73" t="s">
        <v>1458</v>
      </c>
      <c r="K36" s="119" t="s">
        <v>204</v>
      </c>
      <c r="L36" s="377" t="s">
        <v>1338</v>
      </c>
      <c r="M36" s="378">
        <v>1</v>
      </c>
      <c r="N36" s="122">
        <v>12470</v>
      </c>
      <c r="O36" s="73" t="s">
        <v>1459</v>
      </c>
      <c r="P36" s="119">
        <v>22</v>
      </c>
      <c r="Q36" s="109"/>
    </row>
    <row r="37" spans="1:17" s="3" customFormat="1" ht="12.75">
      <c r="A37" s="39"/>
      <c r="B37" s="186"/>
      <c r="C37" s="186"/>
      <c r="D37" s="186"/>
      <c r="E37" s="129"/>
      <c r="F37" s="83"/>
      <c r="G37" s="185"/>
      <c r="H37" s="83"/>
      <c r="I37" s="83"/>
      <c r="J37" s="322"/>
      <c r="K37" s="83"/>
      <c r="L37" s="129"/>
      <c r="M37" s="323"/>
      <c r="N37" s="324"/>
      <c r="O37" s="111"/>
      <c r="P37" s="325"/>
    </row>
    <row r="38" spans="1:17">
      <c r="F38" s="342"/>
      <c r="G38" s="343"/>
      <c r="H38" s="342"/>
      <c r="I38" s="342"/>
      <c r="J38" s="333"/>
    </row>
    <row r="39" spans="1:17">
      <c r="F39" s="334" t="s">
        <v>169</v>
      </c>
      <c r="G39" s="326">
        <f>N6+N7+N9+N10+N11+N13+N14</f>
        <v>330229.7</v>
      </c>
      <c r="H39" s="428"/>
      <c r="I39" s="429" t="s">
        <v>171</v>
      </c>
      <c r="J39" s="334">
        <v>7</v>
      </c>
    </row>
    <row r="40" spans="1:17">
      <c r="F40" s="334" t="s">
        <v>170</v>
      </c>
      <c r="G40" s="326">
        <f>N15+N17+N18+N19+N20+N21+N22+N23+N26+N27+N29+N30+N31+N32+N33+N34+N35+N36</f>
        <v>469770.3</v>
      </c>
      <c r="H40" s="428"/>
      <c r="I40" s="430" t="s">
        <v>173</v>
      </c>
      <c r="J40" s="334">
        <v>18</v>
      </c>
    </row>
    <row r="41" spans="1:17">
      <c r="F41" s="334" t="s">
        <v>172</v>
      </c>
      <c r="G41" s="326">
        <f>G39+G40</f>
        <v>800000</v>
      </c>
      <c r="H41" s="428"/>
      <c r="I41" s="430" t="s">
        <v>174</v>
      </c>
      <c r="J41" s="334">
        <f>J39+J40</f>
        <v>25</v>
      </c>
    </row>
    <row r="43" spans="1:17" ht="18">
      <c r="F43" s="110"/>
      <c r="G43" s="110"/>
      <c r="H43" s="110"/>
      <c r="I43" s="110"/>
      <c r="J43" s="110"/>
      <c r="K43" s="110"/>
      <c r="L43" s="110"/>
      <c r="M43" s="110"/>
    </row>
    <row r="44" spans="1:17" ht="18">
      <c r="F44" s="110"/>
      <c r="G44" s="110"/>
      <c r="H44" s="110"/>
      <c r="I44" s="110"/>
      <c r="J44" s="110"/>
      <c r="K44" s="110"/>
      <c r="L44" s="110"/>
      <c r="M44" s="110"/>
    </row>
  </sheetData>
  <mergeCells count="85">
    <mergeCell ref="G11:G12"/>
    <mergeCell ref="H11:H12"/>
    <mergeCell ref="A11:A12"/>
    <mergeCell ref="B11:B12"/>
    <mergeCell ref="C11:C12"/>
    <mergeCell ref="D11:D12"/>
    <mergeCell ref="E11:E12"/>
    <mergeCell ref="F11:F12"/>
    <mergeCell ref="A4:A5"/>
    <mergeCell ref="B4:B5"/>
    <mergeCell ref="C4:C5"/>
    <mergeCell ref="A7:A8"/>
    <mergeCell ref="B7:B8"/>
    <mergeCell ref="C7:C8"/>
    <mergeCell ref="K7:K8"/>
    <mergeCell ref="N7:N8"/>
    <mergeCell ref="O7:O8"/>
    <mergeCell ref="P7:P8"/>
    <mergeCell ref="O4:O5"/>
    <mergeCell ref="P4:P5"/>
    <mergeCell ref="J4:K4"/>
    <mergeCell ref="L4:M4"/>
    <mergeCell ref="N4:N5"/>
    <mergeCell ref="D4:D5"/>
    <mergeCell ref="E4:E5"/>
    <mergeCell ref="F4:F5"/>
    <mergeCell ref="I7:I8"/>
    <mergeCell ref="J7:J8"/>
    <mergeCell ref="I4:I5"/>
    <mergeCell ref="D7:D8"/>
    <mergeCell ref="E7:E8"/>
    <mergeCell ref="F7:F8"/>
    <mergeCell ref="G7:G8"/>
    <mergeCell ref="H7:H8"/>
    <mergeCell ref="G4:G5"/>
    <mergeCell ref="H4:H5"/>
    <mergeCell ref="Q11:Q12"/>
    <mergeCell ref="I11:I12"/>
    <mergeCell ref="J11:J12"/>
    <mergeCell ref="K11:K12"/>
    <mergeCell ref="N11:N12"/>
    <mergeCell ref="O11:O12"/>
    <mergeCell ref="P11:P12"/>
    <mergeCell ref="A23:A25"/>
    <mergeCell ref="B23:B25"/>
    <mergeCell ref="C23:C25"/>
    <mergeCell ref="D23:D25"/>
    <mergeCell ref="E23:E25"/>
    <mergeCell ref="N15:N16"/>
    <mergeCell ref="O15:O16"/>
    <mergeCell ref="A15:A16"/>
    <mergeCell ref="B15:B16"/>
    <mergeCell ref="C15:C16"/>
    <mergeCell ref="D15:D16"/>
    <mergeCell ref="E15:E16"/>
    <mergeCell ref="F15:F16"/>
    <mergeCell ref="G15:G16"/>
    <mergeCell ref="A27:A28"/>
    <mergeCell ref="B27:B28"/>
    <mergeCell ref="C27:C28"/>
    <mergeCell ref="D27:D28"/>
    <mergeCell ref="E27:E28"/>
    <mergeCell ref="F27:F28"/>
    <mergeCell ref="G27:G28"/>
    <mergeCell ref="H27:H28"/>
    <mergeCell ref="I27:I28"/>
    <mergeCell ref="P15:P16"/>
    <mergeCell ref="H15:H16"/>
    <mergeCell ref="I15:I16"/>
    <mergeCell ref="J15:J16"/>
    <mergeCell ref="K15:K16"/>
    <mergeCell ref="N23:N25"/>
    <mergeCell ref="O23:O25"/>
    <mergeCell ref="P23:P25"/>
    <mergeCell ref="F23:F25"/>
    <mergeCell ref="G23:G25"/>
    <mergeCell ref="H23:H25"/>
    <mergeCell ref="I23:I25"/>
    <mergeCell ref="O27:O28"/>
    <mergeCell ref="P27:P28"/>
    <mergeCell ref="J23:J25"/>
    <mergeCell ref="K23:K25"/>
    <mergeCell ref="J27:J28"/>
    <mergeCell ref="K27:K28"/>
    <mergeCell ref="N27:N28"/>
  </mergeCells>
  <pageMargins left="0.11811023622047245" right="0.11811023622047245" top="0.35433070866141736" bottom="0.35433070866141736" header="0.31496062992125984" footer="0.31496062992125984"/>
  <pageSetup paperSize="8"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dolnośląskie</vt:lpstr>
      <vt:lpstr>kujawsko-pomorskie</vt:lpstr>
      <vt:lpstr>lubelskie</vt:lpstr>
      <vt:lpstr>lubuskie</vt:lpstr>
      <vt:lpstr>łódzkie</vt:lpstr>
      <vt:lpstr>małopolskie</vt:lpstr>
      <vt:lpstr>mazowieckie</vt:lpstr>
      <vt:lpstr>opolskie</vt:lpstr>
      <vt:lpstr>podkarpackie</vt:lpstr>
      <vt:lpstr>podlaskie</vt:lpstr>
      <vt:lpstr>pomorskie</vt:lpstr>
      <vt:lpstr>śląskie</vt:lpstr>
      <vt:lpstr>świętokrzyskie</vt:lpstr>
      <vt:lpstr>warmińsko-mazurskie</vt:lpstr>
      <vt:lpstr>wielkopolskie</vt:lpstr>
      <vt:lpstr>zachodniopomorskie</vt:lpstr>
      <vt:lpstr>Budżet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2016-10-25T10:12:45Z</dcterms:modified>
</cp:coreProperties>
</file>